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tervencio\13. MOROSITAT\4. REIAL DECRET 635_2014\4. PUBLICACIONS AL WEB\Publicació al web 2020\"/>
    </mc:Choice>
  </mc:AlternateContent>
  <bookViews>
    <workbookView xWindow="5025" yWindow="2145" windowWidth="18915" windowHeight="6435" tabRatio="944" firstSheet="8" activeTab="11"/>
  </bookViews>
  <sheets>
    <sheet name="Gener 2020" sheetId="39" r:id="rId1"/>
    <sheet name="Febrer 2020" sheetId="65" r:id="rId2"/>
    <sheet name="Març 2020" sheetId="66" r:id="rId3"/>
    <sheet name="Abril 2020" sheetId="67" r:id="rId4"/>
    <sheet name="Maig 2020" sheetId="68" r:id="rId5"/>
    <sheet name="Juny 2020" sheetId="69" r:id="rId6"/>
    <sheet name="Juliol 2020" sheetId="70" r:id="rId7"/>
    <sheet name="Agost 2020" sheetId="71" r:id="rId8"/>
    <sheet name="Setembre 2020" sheetId="72" r:id="rId9"/>
    <sheet name="Octubre 2020" sheetId="73" r:id="rId10"/>
    <sheet name="Novembre 2020" sheetId="74" r:id="rId11"/>
    <sheet name="Desembre 2020" sheetId="75" r:id="rId12"/>
    <sheet name="DIPUTACIO" sheetId="29" r:id="rId13"/>
    <sheet name="DIPSALUT" sheetId="11" r:id="rId14"/>
    <sheet name="XALOC" sheetId="12" r:id="rId15"/>
    <sheet name="CONSERVATORI" sheetId="13" r:id="rId16"/>
    <sheet name="C.COSTA BRAVA" sheetId="37" r:id="rId17"/>
    <sheet name="C VIES VERDES" sheetId="15" r:id="rId18"/>
    <sheet name="C.GAVARRES" sheetId="54" r:id="rId19"/>
    <sheet name="SEMEGA" sheetId="64" r:id="rId20"/>
    <sheet name="P.TURISME" sheetId="16" r:id="rId21"/>
    <sheet name="SUMAR, S.L." sheetId="43" r:id="rId22"/>
    <sheet name="CASA CULTURA" sheetId="18" r:id="rId23"/>
  </sheets>
  <definedNames>
    <definedName name="_xlnm.Print_Area" localSheetId="3">'Abril 2020'!$A$1:$F$23</definedName>
    <definedName name="_xlnm.Print_Area" localSheetId="7">'Agost 2020'!$A$1:$F$23</definedName>
    <definedName name="_xlnm.Print_Area" localSheetId="17">'C VIES VERDES'!$A$1:$F$22</definedName>
    <definedName name="_xlnm.Print_Area" localSheetId="16">'C.COSTA BRAVA'!$A$1:$F$22</definedName>
    <definedName name="_xlnm.Print_Area" localSheetId="18">'C.GAVARRES'!$A$1:$F$22</definedName>
    <definedName name="_xlnm.Print_Area" localSheetId="22">'CASA CULTURA'!$A$1:$F$21</definedName>
    <definedName name="_xlnm.Print_Area" localSheetId="15">CONSERVATORI!$A$1:$F$21</definedName>
    <definedName name="_xlnm.Print_Area" localSheetId="11">'Desembre 2020'!$A$1:$F$23</definedName>
    <definedName name="_xlnm.Print_Area" localSheetId="13">DIPSALUT!$A$1:$F$22</definedName>
    <definedName name="_xlnm.Print_Area" localSheetId="12">DIPUTACIO!$A$1:$F$22</definedName>
    <definedName name="_xlnm.Print_Area" localSheetId="1">'Febrer 2020'!$A$1:$F$23</definedName>
    <definedName name="_xlnm.Print_Area" localSheetId="0">'Gener 2020'!$A$1:$F$23</definedName>
    <definedName name="_xlnm.Print_Area" localSheetId="6">'Juliol 2020'!$A$1:$F$23</definedName>
    <definedName name="_xlnm.Print_Area" localSheetId="5">'Juny 2020'!$A$1:$F$23</definedName>
    <definedName name="_xlnm.Print_Area" localSheetId="4">'Maig 2020'!$A$1:$F$23</definedName>
    <definedName name="_xlnm.Print_Area" localSheetId="2">'Març 2020'!$A$1:$F$23</definedName>
    <definedName name="_xlnm.Print_Area" localSheetId="10">'Novembre 2020'!$A$1:$F$23</definedName>
    <definedName name="_xlnm.Print_Area" localSheetId="9">'Octubre 2020'!$A$1:$F$23</definedName>
    <definedName name="_xlnm.Print_Area" localSheetId="20">P.TURISME!$A$1:$F$21</definedName>
    <definedName name="_xlnm.Print_Area" localSheetId="19">SEMEGA!$A$1:$F$22</definedName>
    <definedName name="_xlnm.Print_Area" localSheetId="8">'Setembre 2020'!$A$1:$F$23</definedName>
    <definedName name="_xlnm.Print_Area" localSheetId="21">'SUMAR, S.L.'!$A$1:$F$21</definedName>
    <definedName name="_xlnm.Print_Area" localSheetId="14">XALOC!$A$1:$F$21</definedName>
  </definedNames>
  <calcPr calcId="152511"/>
</workbook>
</file>

<file path=xl/calcChain.xml><?xml version="1.0" encoding="utf-8"?>
<calcChain xmlns="http://schemas.openxmlformats.org/spreadsheetml/2006/main">
  <c r="C21" i="43" l="1"/>
  <c r="D21" i="43"/>
  <c r="E21" i="43"/>
  <c r="B21" i="43"/>
  <c r="C22" i="37"/>
  <c r="D22" i="37"/>
  <c r="E22" i="37"/>
  <c r="F22" i="37"/>
  <c r="B22" i="37"/>
  <c r="C21" i="18" l="1"/>
  <c r="D21" i="18"/>
  <c r="E21" i="18"/>
  <c r="F21" i="18"/>
  <c r="B21" i="18"/>
  <c r="C21" i="16"/>
  <c r="D21" i="16"/>
  <c r="E21" i="16"/>
  <c r="F21" i="16"/>
  <c r="B21" i="16"/>
  <c r="C22" i="64"/>
  <c r="D22" i="64"/>
  <c r="E22" i="64"/>
  <c r="F22" i="64"/>
  <c r="B22" i="64"/>
  <c r="C22" i="54"/>
  <c r="D22" i="54"/>
  <c r="E22" i="54"/>
  <c r="F22" i="54"/>
  <c r="B22" i="54"/>
  <c r="C22" i="15"/>
  <c r="D22" i="15"/>
  <c r="E22" i="15"/>
  <c r="F22" i="15"/>
  <c r="B22" i="15"/>
  <c r="C21" i="13"/>
  <c r="D21" i="13"/>
  <c r="E21" i="13"/>
  <c r="B21" i="13"/>
  <c r="F21" i="12"/>
  <c r="C21" i="12"/>
  <c r="D21" i="12"/>
  <c r="E21" i="12"/>
  <c r="B21" i="12"/>
  <c r="C22" i="11"/>
  <c r="D22" i="11"/>
  <c r="E22" i="11"/>
  <c r="F22" i="11"/>
  <c r="B22" i="11"/>
  <c r="C22" i="29"/>
  <c r="D22" i="29"/>
  <c r="E22" i="29"/>
  <c r="F22" i="29"/>
  <c r="B22" i="29"/>
  <c r="E23" i="75" l="1"/>
  <c r="C23" i="75"/>
  <c r="I22" i="75"/>
  <c r="H22" i="75"/>
  <c r="F22" i="75"/>
  <c r="I21" i="75"/>
  <c r="H21" i="75"/>
  <c r="J21" i="75" s="1"/>
  <c r="F21" i="75"/>
  <c r="F21" i="43" s="1"/>
  <c r="I20" i="75"/>
  <c r="H20" i="75"/>
  <c r="F20" i="75"/>
  <c r="I19" i="75"/>
  <c r="H19" i="75"/>
  <c r="F19" i="75"/>
  <c r="I18" i="75"/>
  <c r="H18" i="75"/>
  <c r="F18" i="75"/>
  <c r="I17" i="75"/>
  <c r="H17" i="75"/>
  <c r="F17" i="75"/>
  <c r="I16" i="75"/>
  <c r="H16" i="75"/>
  <c r="F16" i="75"/>
  <c r="I15" i="75"/>
  <c r="H15" i="75"/>
  <c r="F15" i="75"/>
  <c r="F21" i="13" s="1"/>
  <c r="I14" i="75"/>
  <c r="H14" i="75"/>
  <c r="F14" i="75"/>
  <c r="I13" i="75"/>
  <c r="H13" i="75"/>
  <c r="F13" i="75"/>
  <c r="I12" i="75"/>
  <c r="H12" i="75"/>
  <c r="J12" i="75" s="1"/>
  <c r="F12" i="75"/>
  <c r="J17" i="75" l="1"/>
  <c r="J19" i="75"/>
  <c r="J15" i="75"/>
  <c r="J13" i="75"/>
  <c r="J14" i="75"/>
  <c r="J18" i="75"/>
  <c r="J22" i="75"/>
  <c r="J16" i="75"/>
  <c r="J20" i="75"/>
  <c r="C20" i="18"/>
  <c r="D20" i="18"/>
  <c r="E20" i="18"/>
  <c r="F20" i="18"/>
  <c r="B20" i="18"/>
  <c r="C20" i="43"/>
  <c r="D20" i="43"/>
  <c r="E20" i="43"/>
  <c r="F20" i="43"/>
  <c r="B20" i="43"/>
  <c r="C20" i="16"/>
  <c r="D20" i="16"/>
  <c r="E20" i="16"/>
  <c r="F20" i="16"/>
  <c r="B20" i="16"/>
  <c r="C21" i="64"/>
  <c r="D21" i="64"/>
  <c r="E21" i="64"/>
  <c r="F21" i="64"/>
  <c r="B21" i="64"/>
  <c r="C21" i="54"/>
  <c r="D21" i="54"/>
  <c r="E21" i="54"/>
  <c r="F21" i="54"/>
  <c r="B21" i="54"/>
  <c r="C21" i="15"/>
  <c r="D21" i="15"/>
  <c r="E21" i="15"/>
  <c r="F21" i="15"/>
  <c r="B21" i="15"/>
  <c r="C21" i="37"/>
  <c r="D21" i="37"/>
  <c r="E21" i="37"/>
  <c r="F21" i="37"/>
  <c r="B21" i="37"/>
  <c r="C20" i="13"/>
  <c r="D20" i="13"/>
  <c r="E20" i="13"/>
  <c r="F20" i="13"/>
  <c r="B20" i="13"/>
  <c r="C20" i="12"/>
  <c r="D20" i="12"/>
  <c r="E20" i="12"/>
  <c r="F20" i="12"/>
  <c r="B20" i="12"/>
  <c r="C21" i="11"/>
  <c r="D21" i="11"/>
  <c r="E21" i="11"/>
  <c r="F21" i="11"/>
  <c r="B21" i="11"/>
  <c r="C21" i="29"/>
  <c r="D21" i="29"/>
  <c r="E21" i="29"/>
  <c r="F21" i="29"/>
  <c r="B21" i="29"/>
  <c r="J23" i="75" l="1"/>
  <c r="F23" i="75" s="1"/>
  <c r="E23" i="74"/>
  <c r="C23" i="74"/>
  <c r="I22" i="74"/>
  <c r="H22" i="74"/>
  <c r="J22" i="74" s="1"/>
  <c r="F22" i="74"/>
  <c r="I21" i="74"/>
  <c r="H21" i="74"/>
  <c r="F21" i="74"/>
  <c r="I20" i="74"/>
  <c r="H20" i="74"/>
  <c r="F20" i="74"/>
  <c r="I19" i="74"/>
  <c r="H19" i="74"/>
  <c r="F19" i="74"/>
  <c r="I18" i="74"/>
  <c r="H18" i="74"/>
  <c r="F18" i="74"/>
  <c r="I17" i="74"/>
  <c r="H17" i="74"/>
  <c r="F17" i="74"/>
  <c r="I16" i="74"/>
  <c r="H16" i="74"/>
  <c r="F16" i="74"/>
  <c r="I15" i="74"/>
  <c r="H15" i="74"/>
  <c r="F15" i="74"/>
  <c r="I14" i="74"/>
  <c r="H14" i="74"/>
  <c r="F14" i="74"/>
  <c r="I13" i="74"/>
  <c r="H13" i="74"/>
  <c r="J13" i="74" s="1"/>
  <c r="F13" i="74"/>
  <c r="I12" i="74"/>
  <c r="H12" i="74"/>
  <c r="F12" i="74"/>
  <c r="J17" i="74" l="1"/>
  <c r="J15" i="74"/>
  <c r="J19" i="74"/>
  <c r="J14" i="74"/>
  <c r="J18" i="74"/>
  <c r="J21" i="74"/>
  <c r="J12" i="74"/>
  <c r="J16" i="74"/>
  <c r="J20" i="74"/>
  <c r="C19" i="18"/>
  <c r="D19" i="18"/>
  <c r="E19" i="18"/>
  <c r="F19" i="18"/>
  <c r="B19" i="18"/>
  <c r="C19" i="43"/>
  <c r="D19" i="43"/>
  <c r="E19" i="43"/>
  <c r="F19" i="43"/>
  <c r="B19" i="43"/>
  <c r="C19" i="16"/>
  <c r="D19" i="16"/>
  <c r="E19" i="16"/>
  <c r="F19" i="16"/>
  <c r="B19" i="16"/>
  <c r="C20" i="64"/>
  <c r="D20" i="64"/>
  <c r="E20" i="64"/>
  <c r="F20" i="64"/>
  <c r="B20" i="64"/>
  <c r="C20" i="54"/>
  <c r="D20" i="54"/>
  <c r="E20" i="54"/>
  <c r="F20" i="54"/>
  <c r="B20" i="54"/>
  <c r="C20" i="15"/>
  <c r="D20" i="15"/>
  <c r="E20" i="15"/>
  <c r="F20" i="15"/>
  <c r="G20" i="15"/>
  <c r="H20" i="15"/>
  <c r="I20" i="15"/>
  <c r="B20" i="15"/>
  <c r="C20" i="37"/>
  <c r="D20" i="37"/>
  <c r="E20" i="37"/>
  <c r="B20" i="37"/>
  <c r="C19" i="13"/>
  <c r="D19" i="13"/>
  <c r="E19" i="13"/>
  <c r="F19" i="13"/>
  <c r="B19" i="13"/>
  <c r="C19" i="12"/>
  <c r="D19" i="12"/>
  <c r="E19" i="12"/>
  <c r="F19" i="12"/>
  <c r="B19" i="12"/>
  <c r="C20" i="11"/>
  <c r="D20" i="11"/>
  <c r="E20" i="11"/>
  <c r="F20" i="11"/>
  <c r="B20" i="11"/>
  <c r="C20" i="29"/>
  <c r="D20" i="29"/>
  <c r="E20" i="29"/>
  <c r="F20" i="29"/>
  <c r="B20" i="29"/>
  <c r="F18" i="73"/>
  <c r="J23" i="74" l="1"/>
  <c r="F23" i="74" s="1"/>
  <c r="E23" i="73"/>
  <c r="C23" i="73"/>
  <c r="I22" i="73"/>
  <c r="H22" i="73"/>
  <c r="J22" i="73" s="1"/>
  <c r="F22" i="73"/>
  <c r="I21" i="73"/>
  <c r="H21" i="73"/>
  <c r="F21" i="73"/>
  <c r="I20" i="73"/>
  <c r="H20" i="73"/>
  <c r="F20" i="73"/>
  <c r="I19" i="73"/>
  <c r="H19" i="73"/>
  <c r="F19" i="73"/>
  <c r="I18" i="73"/>
  <c r="H18" i="73"/>
  <c r="I17" i="73"/>
  <c r="H17" i="73"/>
  <c r="F17" i="73"/>
  <c r="I16" i="73"/>
  <c r="H16" i="73"/>
  <c r="F16" i="73"/>
  <c r="F20" i="37" s="1"/>
  <c r="I15" i="73"/>
  <c r="H15" i="73"/>
  <c r="F15" i="73"/>
  <c r="I14" i="73"/>
  <c r="H14" i="73"/>
  <c r="F14" i="73"/>
  <c r="I13" i="73"/>
  <c r="H13" i="73"/>
  <c r="F13" i="73"/>
  <c r="I12" i="73"/>
  <c r="H12" i="73"/>
  <c r="F12" i="73"/>
  <c r="J16" i="73" l="1"/>
  <c r="J21" i="73"/>
  <c r="J18" i="73"/>
  <c r="J17" i="73"/>
  <c r="J13" i="73"/>
  <c r="J12" i="73"/>
  <c r="J15" i="73"/>
  <c r="J14" i="73"/>
  <c r="J20" i="73"/>
  <c r="J19" i="73"/>
  <c r="C18" i="43"/>
  <c r="D18" i="43"/>
  <c r="E18" i="43"/>
  <c r="F18" i="43"/>
  <c r="B18" i="43"/>
  <c r="J23" i="73" l="1"/>
  <c r="F23" i="73" s="1"/>
  <c r="C19" i="54"/>
  <c r="D19" i="54"/>
  <c r="E19" i="54"/>
  <c r="F19" i="54"/>
  <c r="B19" i="54"/>
  <c r="C19" i="15"/>
  <c r="D19" i="15"/>
  <c r="E19" i="15"/>
  <c r="F19" i="15"/>
  <c r="B19" i="15"/>
  <c r="C19" i="37"/>
  <c r="D19" i="37"/>
  <c r="E19" i="37"/>
  <c r="F19" i="37"/>
  <c r="B19" i="37"/>
  <c r="C18" i="13"/>
  <c r="D18" i="13"/>
  <c r="E18" i="13"/>
  <c r="F18" i="13"/>
  <c r="B18" i="13"/>
  <c r="C19" i="11"/>
  <c r="D19" i="11"/>
  <c r="E19" i="11"/>
  <c r="F19" i="11"/>
  <c r="B19" i="11"/>
  <c r="C19" i="29"/>
  <c r="D19" i="29"/>
  <c r="E19" i="29"/>
  <c r="F19" i="29"/>
  <c r="B19" i="29"/>
  <c r="C18" i="18" l="1"/>
  <c r="D18" i="18"/>
  <c r="E18" i="18"/>
  <c r="F18" i="18"/>
  <c r="B18" i="18"/>
  <c r="C18" i="16"/>
  <c r="D18" i="16"/>
  <c r="E18" i="16"/>
  <c r="F18" i="16"/>
  <c r="B18" i="16"/>
  <c r="C19" i="64"/>
  <c r="D19" i="64"/>
  <c r="E19" i="64"/>
  <c r="B19" i="64"/>
  <c r="C18" i="12"/>
  <c r="D18" i="12"/>
  <c r="E18" i="12"/>
  <c r="F18" i="12"/>
  <c r="B18" i="12"/>
  <c r="E23" i="72" l="1"/>
  <c r="C23" i="72"/>
  <c r="I22" i="72"/>
  <c r="H22" i="72"/>
  <c r="F22" i="72"/>
  <c r="I21" i="72"/>
  <c r="H21" i="72"/>
  <c r="F21" i="72"/>
  <c r="I20" i="72"/>
  <c r="H20" i="72"/>
  <c r="F20" i="72"/>
  <c r="I19" i="72"/>
  <c r="H19" i="72"/>
  <c r="F19" i="72"/>
  <c r="F19" i="64" s="1"/>
  <c r="I18" i="72"/>
  <c r="H18" i="72"/>
  <c r="I17" i="72"/>
  <c r="H17" i="72"/>
  <c r="F17" i="72"/>
  <c r="I16" i="72"/>
  <c r="H16" i="72"/>
  <c r="F16" i="72"/>
  <c r="I15" i="72"/>
  <c r="H15" i="72"/>
  <c r="F15" i="72"/>
  <c r="I14" i="72"/>
  <c r="H14" i="72"/>
  <c r="F14" i="72"/>
  <c r="I13" i="72"/>
  <c r="H13" i="72"/>
  <c r="F13" i="72"/>
  <c r="I12" i="72"/>
  <c r="H12" i="72"/>
  <c r="F12" i="72"/>
  <c r="J17" i="72" l="1"/>
  <c r="J15" i="72"/>
  <c r="J13" i="72"/>
  <c r="J21" i="72"/>
  <c r="J19" i="72"/>
  <c r="J14" i="72"/>
  <c r="J18" i="72"/>
  <c r="J22" i="72"/>
  <c r="J12" i="72"/>
  <c r="J16" i="72"/>
  <c r="J20" i="72"/>
  <c r="C17" i="43"/>
  <c r="D17" i="43"/>
  <c r="E17" i="43"/>
  <c r="F17" i="43"/>
  <c r="B17" i="43"/>
  <c r="C18" i="54"/>
  <c r="D18" i="54"/>
  <c r="E18" i="54"/>
  <c r="F18" i="54"/>
  <c r="B18" i="54"/>
  <c r="C18" i="15"/>
  <c r="D18" i="15"/>
  <c r="E18" i="15"/>
  <c r="F18" i="15"/>
  <c r="B18" i="15"/>
  <c r="C18" i="37"/>
  <c r="D18" i="37"/>
  <c r="E18" i="37"/>
  <c r="F18" i="37"/>
  <c r="B18" i="37"/>
  <c r="C17" i="13"/>
  <c r="D17" i="13"/>
  <c r="E17" i="13"/>
  <c r="B17" i="13"/>
  <c r="C18" i="11"/>
  <c r="D18" i="11"/>
  <c r="E18" i="11"/>
  <c r="F18" i="11"/>
  <c r="B18" i="11"/>
  <c r="C18" i="29"/>
  <c r="D18" i="29"/>
  <c r="E18" i="29"/>
  <c r="F18" i="29"/>
  <c r="B18" i="29"/>
  <c r="J23" i="72" l="1"/>
  <c r="F23" i="72" s="1"/>
  <c r="C18" i="64"/>
  <c r="D18" i="64"/>
  <c r="E18" i="64"/>
  <c r="B18" i="64"/>
  <c r="C17" i="16" l="1"/>
  <c r="D17" i="16"/>
  <c r="E17" i="16"/>
  <c r="F17" i="16"/>
  <c r="B17" i="16"/>
  <c r="C17" i="18"/>
  <c r="D17" i="18"/>
  <c r="E17" i="18"/>
  <c r="F17" i="18"/>
  <c r="B17" i="18"/>
  <c r="C17" i="12"/>
  <c r="D17" i="12"/>
  <c r="E17" i="12"/>
  <c r="F17" i="12"/>
  <c r="B17" i="12"/>
  <c r="E23" i="71"/>
  <c r="C23" i="71"/>
  <c r="I22" i="71"/>
  <c r="H22" i="71"/>
  <c r="F22" i="71"/>
  <c r="I21" i="71"/>
  <c r="H21" i="71"/>
  <c r="F21" i="71"/>
  <c r="I20" i="71"/>
  <c r="H20" i="71"/>
  <c r="F20" i="71"/>
  <c r="I19" i="71"/>
  <c r="H19" i="71"/>
  <c r="F19" i="71"/>
  <c r="F18" i="64" s="1"/>
  <c r="I18" i="71"/>
  <c r="H18" i="71"/>
  <c r="F18" i="71"/>
  <c r="I17" i="71"/>
  <c r="H17" i="71"/>
  <c r="F17" i="71"/>
  <c r="I16" i="71"/>
  <c r="H16" i="71"/>
  <c r="F16" i="71"/>
  <c r="I15" i="71"/>
  <c r="H15" i="71"/>
  <c r="F15" i="71"/>
  <c r="F17" i="13" s="1"/>
  <c r="I14" i="71"/>
  <c r="H14" i="71"/>
  <c r="F14" i="71"/>
  <c r="I13" i="71"/>
  <c r="H13" i="71"/>
  <c r="F13" i="71"/>
  <c r="I12" i="71"/>
  <c r="H12" i="71"/>
  <c r="F12" i="71"/>
  <c r="J21" i="71" l="1"/>
  <c r="J17" i="71"/>
  <c r="J13" i="71"/>
  <c r="J22" i="71"/>
  <c r="J12" i="71"/>
  <c r="J16" i="71"/>
  <c r="J20" i="71"/>
  <c r="J15" i="71"/>
  <c r="J19" i="71"/>
  <c r="J14" i="71"/>
  <c r="J18" i="71"/>
  <c r="C16" i="18"/>
  <c r="D16" i="18"/>
  <c r="E16" i="18"/>
  <c r="F16" i="18"/>
  <c r="B16" i="18"/>
  <c r="C16" i="43"/>
  <c r="D16" i="43"/>
  <c r="E16" i="43"/>
  <c r="F16" i="43"/>
  <c r="B16" i="43"/>
  <c r="C16" i="16"/>
  <c r="D16" i="16"/>
  <c r="E16" i="16"/>
  <c r="F16" i="16"/>
  <c r="B16" i="16"/>
  <c r="C17" i="64"/>
  <c r="D17" i="64"/>
  <c r="E17" i="64"/>
  <c r="F17" i="64"/>
  <c r="B17" i="64"/>
  <c r="C17" i="54"/>
  <c r="D17" i="54"/>
  <c r="E17" i="54"/>
  <c r="F17" i="54"/>
  <c r="B17" i="54"/>
  <c r="C17" i="15"/>
  <c r="D17" i="15"/>
  <c r="E17" i="15"/>
  <c r="F17" i="15"/>
  <c r="B17" i="15"/>
  <c r="C17" i="37"/>
  <c r="D17" i="37"/>
  <c r="E17" i="37"/>
  <c r="F17" i="37"/>
  <c r="B17" i="37"/>
  <c r="C16" i="13"/>
  <c r="D16" i="13"/>
  <c r="E16" i="13"/>
  <c r="F16" i="13"/>
  <c r="B16" i="13"/>
  <c r="C16" i="12"/>
  <c r="D16" i="12"/>
  <c r="E16" i="12"/>
  <c r="F16" i="12"/>
  <c r="B16" i="12"/>
  <c r="C17" i="11"/>
  <c r="D17" i="11"/>
  <c r="E17" i="11"/>
  <c r="F17" i="11"/>
  <c r="B17" i="11"/>
  <c r="C17" i="29"/>
  <c r="D17" i="29"/>
  <c r="E17" i="29"/>
  <c r="F17" i="29"/>
  <c r="B17" i="29"/>
  <c r="J23" i="71" l="1"/>
  <c r="F23" i="71" s="1"/>
  <c r="F13" i="70"/>
  <c r="E23" i="70" l="1"/>
  <c r="C23" i="70"/>
  <c r="I22" i="70"/>
  <c r="H22" i="70"/>
  <c r="J22" i="70" s="1"/>
  <c r="F22" i="70"/>
  <c r="I21" i="70"/>
  <c r="H21" i="70"/>
  <c r="F21" i="70"/>
  <c r="I20" i="70"/>
  <c r="H20" i="70"/>
  <c r="F20" i="70"/>
  <c r="I19" i="70"/>
  <c r="H19" i="70"/>
  <c r="F19" i="70"/>
  <c r="I18" i="70"/>
  <c r="H18" i="70"/>
  <c r="F18" i="70"/>
  <c r="I17" i="70"/>
  <c r="H17" i="70"/>
  <c r="F17" i="70"/>
  <c r="I16" i="70"/>
  <c r="H16" i="70"/>
  <c r="F16" i="70"/>
  <c r="I15" i="70"/>
  <c r="H15" i="70"/>
  <c r="F15" i="70"/>
  <c r="I14" i="70"/>
  <c r="H14" i="70"/>
  <c r="F14" i="70"/>
  <c r="I13" i="70"/>
  <c r="H13" i="70"/>
  <c r="I12" i="70"/>
  <c r="H12" i="70"/>
  <c r="F12" i="70"/>
  <c r="J21" i="70" l="1"/>
  <c r="J19" i="70"/>
  <c r="J18" i="70"/>
  <c r="J17" i="70"/>
  <c r="J15" i="70"/>
  <c r="J14" i="70"/>
  <c r="J13" i="70"/>
  <c r="J12" i="70"/>
  <c r="J16" i="70"/>
  <c r="J20" i="70"/>
  <c r="C16" i="37"/>
  <c r="D16" i="37"/>
  <c r="E16" i="37"/>
  <c r="F16" i="37"/>
  <c r="B16" i="37"/>
  <c r="J23" i="70" l="1"/>
  <c r="F23" i="70" s="1"/>
  <c r="C15" i="12"/>
  <c r="D15" i="12"/>
  <c r="E15" i="12"/>
  <c r="F15" i="12"/>
  <c r="B15" i="12"/>
  <c r="C15" i="43" l="1"/>
  <c r="D15" i="43"/>
  <c r="E15" i="43"/>
  <c r="F15" i="43"/>
  <c r="B15" i="43"/>
  <c r="F21" i="69"/>
  <c r="C15" i="16" l="1"/>
  <c r="D15" i="16"/>
  <c r="E15" i="16"/>
  <c r="F15" i="16"/>
  <c r="B15" i="16"/>
  <c r="C16" i="64" l="1"/>
  <c r="D16" i="64"/>
  <c r="E16" i="64"/>
  <c r="F16" i="64"/>
  <c r="B16" i="64"/>
  <c r="C16" i="54" l="1"/>
  <c r="D16" i="54"/>
  <c r="E16" i="54"/>
  <c r="F16" i="54"/>
  <c r="B16" i="54"/>
  <c r="C16" i="15"/>
  <c r="D16" i="15"/>
  <c r="E16" i="15"/>
  <c r="F16" i="15"/>
  <c r="B16" i="15"/>
  <c r="C15" i="13"/>
  <c r="D15" i="13"/>
  <c r="E15" i="13"/>
  <c r="F15" i="13"/>
  <c r="B15" i="13"/>
  <c r="C16" i="11"/>
  <c r="D16" i="11"/>
  <c r="E16" i="11"/>
  <c r="F16" i="11"/>
  <c r="B16" i="11"/>
  <c r="C16" i="29"/>
  <c r="D16" i="29"/>
  <c r="E16" i="29"/>
  <c r="F16" i="29"/>
  <c r="B16" i="29"/>
  <c r="C15" i="18" l="1"/>
  <c r="D15" i="18"/>
  <c r="E15" i="18"/>
  <c r="F15" i="18"/>
  <c r="B15" i="18"/>
  <c r="E23" i="69"/>
  <c r="C23" i="69"/>
  <c r="I22" i="69"/>
  <c r="H22" i="69"/>
  <c r="J22" i="69" s="1"/>
  <c r="F22" i="69"/>
  <c r="I21" i="69"/>
  <c r="H21" i="69"/>
  <c r="J21" i="69" s="1"/>
  <c r="I20" i="69"/>
  <c r="H20" i="69"/>
  <c r="F20" i="69"/>
  <c r="I19" i="69"/>
  <c r="H19" i="69"/>
  <c r="J19" i="69" s="1"/>
  <c r="F19" i="69"/>
  <c r="I18" i="69"/>
  <c r="H18" i="69"/>
  <c r="F18" i="69"/>
  <c r="I17" i="69"/>
  <c r="H17" i="69"/>
  <c r="J17" i="69" s="1"/>
  <c r="F17" i="69"/>
  <c r="I16" i="69"/>
  <c r="H16" i="69"/>
  <c r="J16" i="69" s="1"/>
  <c r="F16" i="69"/>
  <c r="I15" i="69"/>
  <c r="H15" i="69"/>
  <c r="F15" i="69"/>
  <c r="I14" i="69"/>
  <c r="H14" i="69"/>
  <c r="J14" i="69" s="1"/>
  <c r="F14" i="69"/>
  <c r="I13" i="69"/>
  <c r="H13" i="69"/>
  <c r="J13" i="69" s="1"/>
  <c r="F13" i="69"/>
  <c r="I12" i="69"/>
  <c r="H12" i="69"/>
  <c r="F12" i="69"/>
  <c r="J20" i="69" l="1"/>
  <c r="J18" i="69"/>
  <c r="J15" i="69"/>
  <c r="J12" i="69"/>
  <c r="C15" i="37"/>
  <c r="D15" i="37"/>
  <c r="E15" i="37"/>
  <c r="F15" i="37"/>
  <c r="B15" i="37"/>
  <c r="J23" i="69" l="1"/>
  <c r="F23" i="69" s="1"/>
  <c r="C14" i="18"/>
  <c r="D14" i="18"/>
  <c r="E14" i="18"/>
  <c r="F14" i="18"/>
  <c r="B14" i="18"/>
  <c r="C14" i="43"/>
  <c r="D14" i="43"/>
  <c r="E14" i="43"/>
  <c r="F14" i="43"/>
  <c r="B14" i="43"/>
  <c r="C14" i="16"/>
  <c r="D14" i="16"/>
  <c r="E14" i="16"/>
  <c r="F14" i="16"/>
  <c r="B14" i="16"/>
  <c r="C15" i="64"/>
  <c r="D15" i="64"/>
  <c r="E15" i="64"/>
  <c r="F15" i="64"/>
  <c r="B15" i="64"/>
  <c r="C15" i="54"/>
  <c r="D15" i="54"/>
  <c r="E15" i="54"/>
  <c r="F15" i="54"/>
  <c r="B15" i="54"/>
  <c r="C15" i="15"/>
  <c r="D15" i="15"/>
  <c r="E15" i="15"/>
  <c r="F15" i="15"/>
  <c r="B15" i="15"/>
  <c r="C14" i="13"/>
  <c r="D14" i="13"/>
  <c r="E14" i="13"/>
  <c r="F14" i="13"/>
  <c r="B14" i="13"/>
  <c r="C14" i="12"/>
  <c r="D14" i="12"/>
  <c r="E14" i="12"/>
  <c r="F14" i="12"/>
  <c r="B14" i="12"/>
  <c r="C15" i="11"/>
  <c r="D15" i="11"/>
  <c r="E15" i="11"/>
  <c r="F15" i="11"/>
  <c r="B15" i="11"/>
  <c r="C15" i="29"/>
  <c r="D15" i="29"/>
  <c r="E15" i="29"/>
  <c r="F15" i="29"/>
  <c r="B15" i="29"/>
  <c r="E23" i="68" l="1"/>
  <c r="C23" i="68"/>
  <c r="I22" i="68"/>
  <c r="H22" i="68"/>
  <c r="F22" i="68"/>
  <c r="I21" i="68"/>
  <c r="H21" i="68"/>
  <c r="F21" i="68"/>
  <c r="I20" i="68"/>
  <c r="H20" i="68"/>
  <c r="F20" i="68"/>
  <c r="I19" i="68"/>
  <c r="H19" i="68"/>
  <c r="F19" i="68"/>
  <c r="I18" i="68"/>
  <c r="H18" i="68"/>
  <c r="F18" i="68"/>
  <c r="I17" i="68"/>
  <c r="H17" i="68"/>
  <c r="F17" i="68"/>
  <c r="I16" i="68"/>
  <c r="H16" i="68"/>
  <c r="F16" i="68"/>
  <c r="I15" i="68"/>
  <c r="H15" i="68"/>
  <c r="F15" i="68"/>
  <c r="I14" i="68"/>
  <c r="H14" i="68"/>
  <c r="F14" i="68"/>
  <c r="I13" i="68"/>
  <c r="H13" i="68"/>
  <c r="F13" i="68"/>
  <c r="I12" i="68"/>
  <c r="H12" i="68"/>
  <c r="F12" i="68"/>
  <c r="J21" i="68" l="1"/>
  <c r="J22" i="68"/>
  <c r="J20" i="68"/>
  <c r="J14" i="68"/>
  <c r="J18" i="68"/>
  <c r="J13" i="68"/>
  <c r="J17" i="68"/>
  <c r="J12" i="68"/>
  <c r="J16" i="68"/>
  <c r="J15" i="68"/>
  <c r="J19" i="68"/>
  <c r="C13" i="43"/>
  <c r="D13" i="43"/>
  <c r="E13" i="43"/>
  <c r="F13" i="43"/>
  <c r="B13" i="43"/>
  <c r="C14" i="54"/>
  <c r="D14" i="54"/>
  <c r="E14" i="54"/>
  <c r="B14" i="54"/>
  <c r="C14" i="15"/>
  <c r="D14" i="15"/>
  <c r="E14" i="15"/>
  <c r="B14" i="15"/>
  <c r="C14" i="37"/>
  <c r="D14" i="37"/>
  <c r="E14" i="37"/>
  <c r="B14" i="37"/>
  <c r="C13" i="13"/>
  <c r="D13" i="13"/>
  <c r="E13" i="13"/>
  <c r="B13" i="13"/>
  <c r="C14" i="11"/>
  <c r="D14" i="11"/>
  <c r="E14" i="11"/>
  <c r="B14" i="11"/>
  <c r="C14" i="29"/>
  <c r="D14" i="29"/>
  <c r="E14" i="29"/>
  <c r="B14" i="29"/>
  <c r="J23" i="68" l="1"/>
  <c r="F23" i="68" s="1"/>
  <c r="C13" i="18"/>
  <c r="D13" i="18"/>
  <c r="E13" i="18"/>
  <c r="F13" i="18"/>
  <c r="B13" i="18"/>
  <c r="C14" i="64"/>
  <c r="D14" i="64"/>
  <c r="E14" i="64"/>
  <c r="B14" i="64"/>
  <c r="C13" i="12"/>
  <c r="D13" i="12"/>
  <c r="E13" i="12"/>
  <c r="B13" i="12"/>
  <c r="C13" i="16" l="1"/>
  <c r="D13" i="16"/>
  <c r="E13" i="16"/>
  <c r="F13" i="16"/>
  <c r="B13" i="16"/>
  <c r="E23" i="67"/>
  <c r="C23" i="67"/>
  <c r="I22" i="67"/>
  <c r="H22" i="67"/>
  <c r="F22" i="67"/>
  <c r="I21" i="67"/>
  <c r="H21" i="67"/>
  <c r="F21" i="67"/>
  <c r="I20" i="67"/>
  <c r="H20" i="67"/>
  <c r="F20" i="67"/>
  <c r="I19" i="67"/>
  <c r="H19" i="67"/>
  <c r="F19" i="67"/>
  <c r="F14" i="64" s="1"/>
  <c r="I18" i="67"/>
  <c r="H18" i="67"/>
  <c r="F18" i="67"/>
  <c r="F14" i="54" s="1"/>
  <c r="I17" i="67"/>
  <c r="H17" i="67"/>
  <c r="F17" i="67"/>
  <c r="F14" i="15" s="1"/>
  <c r="I16" i="67"/>
  <c r="H16" i="67"/>
  <c r="F16" i="67"/>
  <c r="F14" i="37" s="1"/>
  <c r="I15" i="67"/>
  <c r="H15" i="67"/>
  <c r="F15" i="67"/>
  <c r="F13" i="13" s="1"/>
  <c r="I14" i="67"/>
  <c r="H14" i="67"/>
  <c r="F14" i="67"/>
  <c r="F13" i="12" s="1"/>
  <c r="I13" i="67"/>
  <c r="H13" i="67"/>
  <c r="J13" i="67" s="1"/>
  <c r="F13" i="67"/>
  <c r="F14" i="11" s="1"/>
  <c r="I12" i="67"/>
  <c r="H12" i="67"/>
  <c r="F12" i="67"/>
  <c r="F14" i="29" s="1"/>
  <c r="J16" i="67" l="1"/>
  <c r="J17" i="67"/>
  <c r="J15" i="67"/>
  <c r="J18" i="67"/>
  <c r="J12" i="67"/>
  <c r="J21" i="67"/>
  <c r="J19" i="67"/>
  <c r="J22" i="67"/>
  <c r="J14" i="67"/>
  <c r="J20" i="67"/>
  <c r="F23" i="66"/>
  <c r="J23" i="67" l="1"/>
  <c r="F23" i="67" s="1"/>
  <c r="C12" i="43"/>
  <c r="D12" i="43"/>
  <c r="E12" i="43"/>
  <c r="F12" i="43"/>
  <c r="B12" i="43"/>
  <c r="C12" i="16"/>
  <c r="D12" i="16"/>
  <c r="E12" i="16"/>
  <c r="F12" i="16"/>
  <c r="B12" i="16"/>
  <c r="C13" i="64"/>
  <c r="D13" i="64"/>
  <c r="E13" i="64"/>
  <c r="F13" i="64"/>
  <c r="B13" i="64"/>
  <c r="C13" i="54"/>
  <c r="D13" i="54"/>
  <c r="E13" i="54"/>
  <c r="F13" i="54"/>
  <c r="B13" i="54"/>
  <c r="C13" i="15"/>
  <c r="D13" i="15"/>
  <c r="E13" i="15"/>
  <c r="F13" i="15"/>
  <c r="B13" i="15"/>
  <c r="C13" i="37"/>
  <c r="D13" i="37"/>
  <c r="E13" i="37"/>
  <c r="F13" i="37"/>
  <c r="B13" i="37"/>
  <c r="C12" i="13"/>
  <c r="D12" i="13"/>
  <c r="E12" i="13"/>
  <c r="F12" i="13"/>
  <c r="B12" i="13"/>
  <c r="C12" i="12"/>
  <c r="D12" i="12"/>
  <c r="E12" i="12"/>
  <c r="F12" i="12"/>
  <c r="B12" i="12"/>
  <c r="C13" i="11"/>
  <c r="D13" i="11"/>
  <c r="E13" i="11"/>
  <c r="F13" i="11"/>
  <c r="B13" i="11"/>
  <c r="C13" i="29"/>
  <c r="D13" i="29"/>
  <c r="E13" i="29"/>
  <c r="F13" i="29"/>
  <c r="B13" i="29"/>
  <c r="C23" i="66"/>
  <c r="C12" i="18" l="1"/>
  <c r="D12" i="18"/>
  <c r="E12" i="18"/>
  <c r="F12" i="18"/>
  <c r="B12" i="18"/>
  <c r="E23" i="66"/>
  <c r="I22" i="66"/>
  <c r="H22" i="66"/>
  <c r="J22" i="66" s="1"/>
  <c r="F22" i="66"/>
  <c r="I21" i="66"/>
  <c r="H21" i="66"/>
  <c r="J21" i="66" s="1"/>
  <c r="F21" i="66"/>
  <c r="I20" i="66"/>
  <c r="H20" i="66"/>
  <c r="F20" i="66"/>
  <c r="I19" i="66"/>
  <c r="H19" i="66"/>
  <c r="F19" i="66"/>
  <c r="I18" i="66"/>
  <c r="H18" i="66"/>
  <c r="F18" i="66"/>
  <c r="I17" i="66"/>
  <c r="H17" i="66"/>
  <c r="J17" i="66" s="1"/>
  <c r="F17" i="66"/>
  <c r="I16" i="66"/>
  <c r="H16" i="66"/>
  <c r="F16" i="66"/>
  <c r="I15" i="66"/>
  <c r="H15" i="66"/>
  <c r="J15" i="66" s="1"/>
  <c r="F15" i="66"/>
  <c r="I14" i="66"/>
  <c r="H14" i="66"/>
  <c r="F14" i="66"/>
  <c r="I13" i="66"/>
  <c r="H13" i="66"/>
  <c r="F13" i="66"/>
  <c r="I12" i="66"/>
  <c r="H12" i="66"/>
  <c r="F12" i="66"/>
  <c r="J19" i="66" l="1"/>
  <c r="J13" i="66"/>
  <c r="J18" i="66"/>
  <c r="J14" i="66"/>
  <c r="J12" i="66"/>
  <c r="J16" i="66"/>
  <c r="J20" i="66"/>
  <c r="C11" i="18"/>
  <c r="D11" i="18"/>
  <c r="E11" i="18"/>
  <c r="F11" i="18"/>
  <c r="B11" i="18"/>
  <c r="C11" i="43"/>
  <c r="D11" i="43"/>
  <c r="E11" i="43"/>
  <c r="F11" i="43"/>
  <c r="B11" i="43"/>
  <c r="C11" i="16"/>
  <c r="D11" i="16"/>
  <c r="E11" i="16"/>
  <c r="F11" i="16"/>
  <c r="B11" i="16"/>
  <c r="C12" i="64"/>
  <c r="D12" i="64"/>
  <c r="E12" i="64"/>
  <c r="F12" i="64"/>
  <c r="B12" i="64"/>
  <c r="C12" i="54"/>
  <c r="D12" i="54"/>
  <c r="E12" i="54"/>
  <c r="F12" i="54"/>
  <c r="B12" i="54"/>
  <c r="C12" i="15"/>
  <c r="D12" i="15"/>
  <c r="E12" i="15"/>
  <c r="F12" i="15"/>
  <c r="B12" i="15"/>
  <c r="C12" i="37"/>
  <c r="D12" i="37"/>
  <c r="E12" i="37"/>
  <c r="F12" i="37"/>
  <c r="B12" i="37"/>
  <c r="C11" i="13"/>
  <c r="D11" i="13"/>
  <c r="E11" i="13"/>
  <c r="F11" i="13"/>
  <c r="B11" i="13"/>
  <c r="C11" i="12"/>
  <c r="D11" i="12"/>
  <c r="E11" i="12"/>
  <c r="F11" i="12"/>
  <c r="B11" i="12"/>
  <c r="C12" i="11"/>
  <c r="D12" i="11"/>
  <c r="E12" i="11"/>
  <c r="F12" i="11"/>
  <c r="B12" i="11"/>
  <c r="J23" i="66" l="1"/>
  <c r="C12" i="29"/>
  <c r="D12" i="29"/>
  <c r="E12" i="29"/>
  <c r="F12" i="29"/>
  <c r="B12" i="29"/>
  <c r="E23" i="65" l="1"/>
  <c r="C23" i="65"/>
  <c r="I22" i="65"/>
  <c r="H22" i="65"/>
  <c r="F22" i="65"/>
  <c r="I21" i="65"/>
  <c r="H21" i="65"/>
  <c r="F21" i="65"/>
  <c r="I20" i="65"/>
  <c r="H20" i="65"/>
  <c r="F20" i="65"/>
  <c r="I19" i="65"/>
  <c r="H19" i="65"/>
  <c r="F19" i="65"/>
  <c r="I18" i="65"/>
  <c r="H18" i="65"/>
  <c r="F18" i="65"/>
  <c r="I17" i="65"/>
  <c r="H17" i="65"/>
  <c r="F17" i="65"/>
  <c r="I16" i="65"/>
  <c r="H16" i="65"/>
  <c r="F16" i="65"/>
  <c r="I15" i="65"/>
  <c r="H15" i="65"/>
  <c r="F15" i="65"/>
  <c r="I14" i="65"/>
  <c r="H14" i="65"/>
  <c r="F14" i="65"/>
  <c r="I13" i="65"/>
  <c r="H13" i="65"/>
  <c r="F13" i="65"/>
  <c r="I12" i="65"/>
  <c r="H12" i="65"/>
  <c r="F12" i="65"/>
  <c r="J16" i="65" l="1"/>
  <c r="J19" i="65"/>
  <c r="J21" i="65"/>
  <c r="J20" i="65"/>
  <c r="J14" i="65"/>
  <c r="J22" i="65"/>
  <c r="J12" i="65"/>
  <c r="J13" i="65"/>
  <c r="J17" i="65"/>
  <c r="J18" i="65"/>
  <c r="J15" i="65"/>
  <c r="C10" i="18"/>
  <c r="D10" i="18"/>
  <c r="E10" i="18"/>
  <c r="F10" i="18"/>
  <c r="B10" i="18"/>
  <c r="C10" i="43"/>
  <c r="D10" i="43"/>
  <c r="E10" i="43"/>
  <c r="F10" i="43"/>
  <c r="B10" i="43"/>
  <c r="C10" i="16"/>
  <c r="D10" i="16"/>
  <c r="E10" i="16"/>
  <c r="F10" i="16"/>
  <c r="B10" i="16"/>
  <c r="C11" i="64"/>
  <c r="D11" i="64"/>
  <c r="E11" i="64"/>
  <c r="F11" i="64"/>
  <c r="B11" i="64"/>
  <c r="C11" i="54"/>
  <c r="D11" i="54"/>
  <c r="E11" i="54"/>
  <c r="F11" i="54"/>
  <c r="B11" i="54"/>
  <c r="C11" i="15"/>
  <c r="D11" i="15"/>
  <c r="E11" i="15"/>
  <c r="F11" i="15"/>
  <c r="B11" i="15"/>
  <c r="C11" i="37"/>
  <c r="D11" i="37"/>
  <c r="E11" i="37"/>
  <c r="F11" i="37"/>
  <c r="B11" i="37"/>
  <c r="C10" i="13"/>
  <c r="D10" i="13"/>
  <c r="E10" i="13"/>
  <c r="F10" i="13"/>
  <c r="B10" i="13"/>
  <c r="C10" i="12"/>
  <c r="D10" i="12"/>
  <c r="E10" i="12"/>
  <c r="F10" i="12"/>
  <c r="B10" i="12"/>
  <c r="C11" i="11"/>
  <c r="D11" i="11"/>
  <c r="E11" i="11"/>
  <c r="F11" i="11"/>
  <c r="B11" i="11"/>
  <c r="C11" i="29"/>
  <c r="D11" i="29"/>
  <c r="E11" i="29"/>
  <c r="F11" i="29"/>
  <c r="B11" i="29"/>
  <c r="J23" i="65" l="1"/>
  <c r="F23" i="65" s="1"/>
  <c r="E23" i="39" l="1"/>
  <c r="C23" i="39"/>
  <c r="I19" i="39"/>
  <c r="H19" i="39"/>
  <c r="F19" i="39"/>
  <c r="I18" i="39"/>
  <c r="H18" i="39"/>
  <c r="F18" i="39"/>
  <c r="I21" i="39"/>
  <c r="H21" i="39"/>
  <c r="F21" i="39"/>
  <c r="F17" i="39"/>
  <c r="F16" i="39"/>
  <c r="I22" i="39"/>
  <c r="H22" i="39"/>
  <c r="F22" i="39"/>
  <c r="I20" i="39"/>
  <c r="H20" i="39"/>
  <c r="F20" i="39"/>
  <c r="I16" i="39"/>
  <c r="H16" i="39"/>
  <c r="I17" i="39"/>
  <c r="H17" i="39"/>
  <c r="I15" i="39"/>
  <c r="H15" i="39"/>
  <c r="F15" i="39"/>
  <c r="I14" i="39"/>
  <c r="H14" i="39"/>
  <c r="J14" i="39" s="1"/>
  <c r="F14" i="39"/>
  <c r="I13" i="39"/>
  <c r="H13" i="39"/>
  <c r="J13" i="39" s="1"/>
  <c r="F13" i="39"/>
  <c r="I12" i="39"/>
  <c r="H12" i="39"/>
  <c r="F12" i="39"/>
  <c r="J20" i="39" l="1"/>
  <c r="J22" i="39"/>
  <c r="J17" i="39"/>
  <c r="J15" i="39"/>
  <c r="J18" i="39"/>
  <c r="J19" i="39"/>
  <c r="J16" i="39"/>
  <c r="J21" i="39"/>
  <c r="J12" i="39"/>
  <c r="J23" i="39" l="1"/>
  <c r="F23" i="39" s="1"/>
</calcChain>
</file>

<file path=xl/sharedStrings.xml><?xml version="1.0" encoding="utf-8"?>
<sst xmlns="http://schemas.openxmlformats.org/spreadsheetml/2006/main" count="449" uniqueCount="45">
  <si>
    <t>ENTITAT</t>
  </si>
  <si>
    <t>Diputació de Girona</t>
  </si>
  <si>
    <t>Organisme Autònom Dipsalut</t>
  </si>
  <si>
    <t>Organisme Autònom Xaloc</t>
  </si>
  <si>
    <t>Organisme Autònom Conservatori de Música Isaac Albéniz</t>
  </si>
  <si>
    <t>Consorci de les Vies Verdes</t>
  </si>
  <si>
    <t>Patronat de Turisme Costa Brava Girona, SA</t>
  </si>
  <si>
    <t>Fundació de la Casa de Cultura</t>
  </si>
  <si>
    <t>PMP GLOBAL</t>
  </si>
  <si>
    <t>PERÍODE</t>
  </si>
  <si>
    <t>Rati operacions pagades (dies)</t>
  </si>
  <si>
    <t>Import pagaments realitzats (euros)</t>
  </si>
  <si>
    <t>Rati operacions pendents (dies)</t>
  </si>
  <si>
    <t>Import pagaments pendents (euros)</t>
  </si>
  <si>
    <t>PMP (dies)</t>
  </si>
  <si>
    <t>PERÍODE MIG DE PAGAMENT A PROVEÏDORS</t>
  </si>
  <si>
    <t>Consorci Costa Brava</t>
  </si>
  <si>
    <t>Consorci de les Gavarres</t>
  </si>
  <si>
    <t>SUMAR, Serveis Públics d'Acció Social de Catalunya, SL</t>
  </si>
  <si>
    <t>Entitat Pública i Empresarial SEMEGA</t>
  </si>
  <si>
    <t>REFERIT AL MES DE GENER DE 2020</t>
  </si>
  <si>
    <t>Gener 2020</t>
  </si>
  <si>
    <t>Febrer 2020</t>
  </si>
  <si>
    <t>Març 2020</t>
  </si>
  <si>
    <t>Abril 2020</t>
  </si>
  <si>
    <t>Maig 2020</t>
  </si>
  <si>
    <t>Juny 2020</t>
  </si>
  <si>
    <t>Juliol 2020</t>
  </si>
  <si>
    <t>Agost 2020</t>
  </si>
  <si>
    <t>Setembre 2020</t>
  </si>
  <si>
    <t>Octubre 2020</t>
  </si>
  <si>
    <t>Novembre 2020</t>
  </si>
  <si>
    <t>Desembre 2020</t>
  </si>
  <si>
    <t>REFERIT AL MES DE FEBRER DE 2020</t>
  </si>
  <si>
    <t>PERÍODE MIG DE PAGAMENT A PROVEÏDORS 2020</t>
  </si>
  <si>
    <t>REFERIT AL MES DE MARÇ DE 2020</t>
  </si>
  <si>
    <t>REFERIT AL MES DE ABRIL DE 2020</t>
  </si>
  <si>
    <t>REFERIT AL MES DE MAIG DE 2020</t>
  </si>
  <si>
    <t>REFERIT AL MES DE JUNY DE 2020</t>
  </si>
  <si>
    <t>REFERIT AL MES DE JULIOL DE 2020</t>
  </si>
  <si>
    <t>REFERIT AL MES D'AGOST 2020</t>
  </si>
  <si>
    <t>REFERIT AL MES DE SETEMBRE 2020</t>
  </si>
  <si>
    <t>REFERIT AL MES D'OCTUBRE 2020</t>
  </si>
  <si>
    <t>REFERIT AL MES DE NOVEMBRE 2020</t>
  </si>
  <si>
    <t>REFERIT AL MES DE DESEMBRE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</si>
</sst>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center" indent="2"/>
    </xf>
    <xf numFmtId="49" fontId="0" fillId="2" borderId="1" xfId="0" applyNumberFormat="1" applyFill="1" applyBorder="1" applyAlignment="1">
      <alignment horizontal="left" vertical="center"/>
    </xf>
    <xf numFmtId="49" fontId="0" fillId="2" borderId="0" xfId="0" applyNumberFormat="1" applyFill="1" applyAlignment="1">
      <alignment vertical="center"/>
    </xf>
    <xf numFmtId="4" fontId="0" fillId="0" borderId="1" xfId="0" applyNumberFormat="1" applyFill="1" applyBorder="1" applyAlignment="1">
      <alignment horizontal="right" vertical="center" indent="2"/>
    </xf>
    <xf numFmtId="0" fontId="0" fillId="0" borderId="0" xfId="0" applyFill="1" applyAlignment="1">
      <alignment vertical="center"/>
    </xf>
    <xf numFmtId="49" fontId="0" fillId="0" borderId="1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 indent="2"/>
    </xf>
    <xf numFmtId="4" fontId="0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right" vertical="center" indent="2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 indent="2"/>
    </xf>
    <xf numFmtId="4" fontId="0" fillId="2" borderId="0" xfId="0" applyNumberFormat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2" fontId="0" fillId="0" borderId="0" xfId="0" applyNumberFormat="1" applyFont="1" applyFill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horizontal="right" vertical="center" indent="2"/>
    </xf>
    <xf numFmtId="4" fontId="0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 vertical="center" indent="2"/>
    </xf>
    <xf numFmtId="4" fontId="4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2171700</xdr:colOff>
      <xdr:row>4</xdr:row>
      <xdr:rowOff>85724</xdr:rowOff>
    </xdr:to>
    <xdr:pic>
      <xdr:nvPicPr>
        <xdr:cNvPr id="4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19050" y="0"/>
          <a:ext cx="2152650" cy="8477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2333625</xdr:colOff>
      <xdr:row>3</xdr:row>
      <xdr:rowOff>178454</xdr:rowOff>
    </xdr:to>
    <xdr:pic>
      <xdr:nvPicPr>
        <xdr:cNvPr id="3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0" y="47625"/>
          <a:ext cx="2333625" cy="70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1914525</xdr:colOff>
      <xdr:row>3</xdr:row>
      <xdr:rowOff>91943</xdr:rowOff>
    </xdr:to>
    <xdr:pic>
      <xdr:nvPicPr>
        <xdr:cNvPr id="4097" name="Picture 1" descr="cap xal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6821" b="8154"/>
        <a:stretch>
          <a:fillRect/>
        </a:stretch>
      </xdr:blipFill>
      <xdr:spPr bwMode="auto">
        <a:xfrm>
          <a:off x="0" y="28575"/>
          <a:ext cx="1914525" cy="634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2150268</xdr:colOff>
      <xdr:row>3</xdr:row>
      <xdr:rowOff>142874</xdr:rowOff>
    </xdr:to>
    <xdr:pic>
      <xdr:nvPicPr>
        <xdr:cNvPr id="5121" name="Picture 1" descr="cap conservat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5620" b="8154"/>
        <a:stretch>
          <a:fillRect/>
        </a:stretch>
      </xdr:blipFill>
      <xdr:spPr bwMode="auto">
        <a:xfrm>
          <a:off x="28575" y="28575"/>
          <a:ext cx="2121693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76199</xdr:rowOff>
    </xdr:from>
    <xdr:to>
      <xdr:col>0</xdr:col>
      <xdr:colOff>1857375</xdr:colOff>
      <xdr:row>4</xdr:row>
      <xdr:rowOff>163920</xdr:rowOff>
    </xdr:to>
    <xdr:pic>
      <xdr:nvPicPr>
        <xdr:cNvPr id="1025" name="Picture 1" descr="LOGO NOU CCB 18-01-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6199"/>
          <a:ext cx="1819275" cy="849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2419351</xdr:colOff>
      <xdr:row>3</xdr:row>
      <xdr:rowOff>157917</xdr:rowOff>
    </xdr:to>
    <xdr:pic>
      <xdr:nvPicPr>
        <xdr:cNvPr id="1026" name="Picture 2" descr="marca vies ver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2419350" cy="72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2381248</xdr:colOff>
      <xdr:row>3</xdr:row>
      <xdr:rowOff>180974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81248" cy="7524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2771775</xdr:colOff>
      <xdr:row>6</xdr:row>
      <xdr:rowOff>80101</xdr:rowOff>
    </xdr:to>
    <xdr:pic>
      <xdr:nvPicPr>
        <xdr:cNvPr id="2" name="Imatge 1" descr="cap seme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71775" cy="1223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0</xdr:rowOff>
    </xdr:from>
    <xdr:to>
      <xdr:col>0</xdr:col>
      <xdr:colOff>2076450</xdr:colOff>
      <xdr:row>3</xdr:row>
      <xdr:rowOff>85365</xdr:rowOff>
    </xdr:to>
    <xdr:pic>
      <xdr:nvPicPr>
        <xdr:cNvPr id="2049" name="Picture 1" descr="marca patronat turis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68"/>
        <a:stretch>
          <a:fillRect/>
        </a:stretch>
      </xdr:blipFill>
      <xdr:spPr bwMode="auto">
        <a:xfrm>
          <a:off x="28576" y="0"/>
          <a:ext cx="2047874" cy="656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2343149</xdr:colOff>
      <xdr:row>5</xdr:row>
      <xdr:rowOff>28574</xdr:rowOff>
    </xdr:to>
    <xdr:pic>
      <xdr:nvPicPr>
        <xdr:cNvPr id="3" name="0 Imagen" descr="SUMAR logo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38099"/>
          <a:ext cx="2295525" cy="9429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2371725</xdr:colOff>
      <xdr:row>3</xdr:row>
      <xdr:rowOff>174393</xdr:rowOff>
    </xdr:to>
    <xdr:pic>
      <xdr:nvPicPr>
        <xdr:cNvPr id="6145" name="Picture 1" descr="cap casacul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19" t="45323"/>
        <a:stretch>
          <a:fillRect/>
        </a:stretch>
      </xdr:blipFill>
      <xdr:spPr bwMode="auto">
        <a:xfrm>
          <a:off x="19050" y="19050"/>
          <a:ext cx="2352675" cy="72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4"/>
  <sheetViews>
    <sheetView showGridLines="0" view="pageBreakPreview" topLeftCell="A10" zoomScaleNormal="100" zoomScaleSheetLayoutView="100" workbookViewId="0">
      <selection activeCell="B14" sqref="B14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4" t="s">
        <v>15</v>
      </c>
      <c r="B9" s="35"/>
      <c r="C9" s="35"/>
      <c r="D9" s="35"/>
      <c r="E9" s="35"/>
      <c r="F9" s="36"/>
    </row>
    <row r="10" spans="1:10" ht="21" customHeight="1" x14ac:dyDescent="0.25">
      <c r="A10" s="37" t="s">
        <v>20</v>
      </c>
      <c r="B10" s="38"/>
      <c r="C10" s="38"/>
      <c r="D10" s="38"/>
      <c r="E10" s="38"/>
      <c r="F10" s="39"/>
    </row>
    <row r="11" spans="1:10" s="16" customFormat="1" ht="60" x14ac:dyDescent="0.25">
      <c r="A11" s="6" t="s">
        <v>0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</row>
    <row r="12" spans="1:10" s="20" customFormat="1" ht="21.75" customHeight="1" x14ac:dyDescent="0.25">
      <c r="A12" s="17" t="s">
        <v>1</v>
      </c>
      <c r="B12" s="18">
        <v>34.47</v>
      </c>
      <c r="C12" s="19">
        <v>8146.76</v>
      </c>
      <c r="D12" s="18">
        <v>30.71</v>
      </c>
      <c r="E12" s="19">
        <v>853463.23</v>
      </c>
      <c r="F12" s="18">
        <f t="shared" ref="F12:F22" si="0">+((B12*C12)+(D12*E12))/(C12+E12)</f>
        <v>30.745551836626223</v>
      </c>
      <c r="H12" s="20">
        <f>+B12*C12</f>
        <v>280818.81719999999</v>
      </c>
      <c r="I12" s="20">
        <f>+D12*E12</f>
        <v>26209855.793299999</v>
      </c>
      <c r="J12" s="20">
        <f>+H12+I12</f>
        <v>26490674.6105</v>
      </c>
    </row>
    <row r="13" spans="1:10" s="20" customFormat="1" ht="21.75" customHeight="1" x14ac:dyDescent="0.25">
      <c r="A13" s="17" t="s">
        <v>2</v>
      </c>
      <c r="B13" s="18">
        <v>0</v>
      </c>
      <c r="C13" s="19">
        <v>0</v>
      </c>
      <c r="D13" s="18">
        <v>29.19</v>
      </c>
      <c r="E13" s="19">
        <v>74427.839999999997</v>
      </c>
      <c r="F13" s="18">
        <f t="shared" si="0"/>
        <v>29.19</v>
      </c>
      <c r="H13" s="20">
        <f t="shared" ref="H13:H22" si="1">+B13*C13</f>
        <v>0</v>
      </c>
      <c r="I13" s="20">
        <f t="shared" ref="I13:I22" si="2">+D13*E13</f>
        <v>2172548.6496000001</v>
      </c>
      <c r="J13" s="20">
        <f t="shared" ref="J13:J22" si="3">+H13+I13</f>
        <v>2172548.6496000001</v>
      </c>
    </row>
    <row r="14" spans="1:10" s="20" customFormat="1" ht="21.75" customHeight="1" x14ac:dyDescent="0.25">
      <c r="A14" s="17" t="s">
        <v>3</v>
      </c>
      <c r="B14" s="18">
        <v>256</v>
      </c>
      <c r="C14" s="19">
        <v>2944.06</v>
      </c>
      <c r="D14" s="18">
        <v>36.74</v>
      </c>
      <c r="E14" s="19">
        <v>10760.76</v>
      </c>
      <c r="F14" s="18">
        <f t="shared" si="0"/>
        <v>83.841282293382918</v>
      </c>
      <c r="H14" s="20">
        <f t="shared" si="1"/>
        <v>753679.35999999999</v>
      </c>
      <c r="I14" s="20">
        <f t="shared" si="2"/>
        <v>395350.3224</v>
      </c>
      <c r="J14" s="20">
        <f t="shared" si="3"/>
        <v>1149029.6824</v>
      </c>
    </row>
    <row r="15" spans="1:10" s="20" customFormat="1" ht="21.75" customHeight="1" x14ac:dyDescent="0.25">
      <c r="A15" s="17" t="s">
        <v>4</v>
      </c>
      <c r="B15" s="18">
        <v>0</v>
      </c>
      <c r="C15" s="19">
        <v>0</v>
      </c>
      <c r="D15" s="18">
        <v>30.95</v>
      </c>
      <c r="E15" s="19">
        <v>6473.03</v>
      </c>
      <c r="F15" s="18">
        <f t="shared" si="0"/>
        <v>30.95</v>
      </c>
      <c r="H15" s="20">
        <f t="shared" si="1"/>
        <v>0</v>
      </c>
      <c r="I15" s="20">
        <f t="shared" si="2"/>
        <v>200340.27849999999</v>
      </c>
      <c r="J15" s="20">
        <f t="shared" si="3"/>
        <v>200340.27849999999</v>
      </c>
    </row>
    <row r="16" spans="1:10" s="20" customFormat="1" ht="21.75" customHeight="1" x14ac:dyDescent="0.25">
      <c r="A16" s="17" t="s">
        <v>16</v>
      </c>
      <c r="B16" s="18">
        <v>43</v>
      </c>
      <c r="C16" s="19">
        <v>3327.5</v>
      </c>
      <c r="D16" s="18">
        <v>35.15</v>
      </c>
      <c r="E16" s="19">
        <v>46413.59</v>
      </c>
      <c r="F16" s="18">
        <f>+((B16*C16)+(D16*E16))/(C16+E16)</f>
        <v>35.675136763187133</v>
      </c>
      <c r="H16" s="20">
        <f>+B16*C16</f>
        <v>143082.5</v>
      </c>
      <c r="I16" s="20">
        <f>+D16*E16</f>
        <v>1631437.6884999997</v>
      </c>
      <c r="J16" s="20">
        <f>+H16+I16</f>
        <v>1774520.1884999997</v>
      </c>
    </row>
    <row r="17" spans="1:11" s="20" customFormat="1" ht="21.75" customHeight="1" x14ac:dyDescent="0.25">
      <c r="A17" s="17" t="s">
        <v>5</v>
      </c>
      <c r="B17" s="18">
        <v>60</v>
      </c>
      <c r="C17" s="19">
        <v>127.05</v>
      </c>
      <c r="D17" s="18">
        <v>31.4</v>
      </c>
      <c r="E17" s="19">
        <v>2608.9499999999998</v>
      </c>
      <c r="F17" s="18">
        <f t="shared" si="0"/>
        <v>32.728081140350874</v>
      </c>
      <c r="H17" s="20">
        <f t="shared" si="1"/>
        <v>7623</v>
      </c>
      <c r="I17" s="20">
        <f t="shared" si="2"/>
        <v>81921.029999999984</v>
      </c>
      <c r="J17" s="20">
        <f t="shared" si="3"/>
        <v>89544.029999999984</v>
      </c>
    </row>
    <row r="18" spans="1:11" s="20" customFormat="1" ht="21.75" customHeight="1" x14ac:dyDescent="0.25">
      <c r="A18" s="17" t="s">
        <v>17</v>
      </c>
      <c r="B18" s="18">
        <v>39</v>
      </c>
      <c r="C18" s="19">
        <v>23721.98</v>
      </c>
      <c r="D18" s="18">
        <v>45.49</v>
      </c>
      <c r="E18" s="19">
        <v>679.25</v>
      </c>
      <c r="F18" s="18">
        <f>+((B18*C18)+(D18*E18))/(C18+E18)</f>
        <v>39.180660257700126</v>
      </c>
      <c r="H18" s="20">
        <f>+B18*C18</f>
        <v>925157.22</v>
      </c>
      <c r="I18" s="20">
        <f>+D18*E18</f>
        <v>30899.0825</v>
      </c>
      <c r="J18" s="20">
        <f>+H18+I18</f>
        <v>956056.30249999999</v>
      </c>
    </row>
    <row r="19" spans="1:11" s="20" customFormat="1" ht="21.75" customHeight="1" x14ac:dyDescent="0.25">
      <c r="A19" s="17" t="s">
        <v>19</v>
      </c>
      <c r="B19" s="18">
        <v>27.54</v>
      </c>
      <c r="C19" s="19">
        <v>11656.18</v>
      </c>
      <c r="D19" s="18">
        <v>29.9</v>
      </c>
      <c r="E19" s="19">
        <v>3469.06</v>
      </c>
      <c r="F19" s="18">
        <f>+((B19*C19)+(D19*E19))/(C19+E19)</f>
        <v>28.081279450772353</v>
      </c>
      <c r="H19" s="20">
        <f>+B19*C19</f>
        <v>321011.1972</v>
      </c>
      <c r="I19" s="20">
        <f>+D19*E19</f>
        <v>103724.894</v>
      </c>
      <c r="J19" s="20">
        <f>+H19+I19</f>
        <v>424736.09120000002</v>
      </c>
      <c r="K19" s="26"/>
    </row>
    <row r="20" spans="1:11" s="20" customFormat="1" ht="21.75" customHeight="1" x14ac:dyDescent="0.25">
      <c r="A20" s="17" t="s">
        <v>6</v>
      </c>
      <c r="B20" s="21">
        <v>10.39</v>
      </c>
      <c r="C20" s="27">
        <v>284419.44</v>
      </c>
      <c r="D20" s="21">
        <v>0</v>
      </c>
      <c r="E20" s="27">
        <v>0</v>
      </c>
      <c r="F20" s="21">
        <f>+((B20*C20)+(D20*E20))/(C20+E20)</f>
        <v>10.39</v>
      </c>
      <c r="H20" s="20">
        <f>+B20*C20</f>
        <v>2955117.9816000001</v>
      </c>
      <c r="I20" s="20">
        <f>+D20*E20</f>
        <v>0</v>
      </c>
      <c r="J20" s="20">
        <f>+H20+I20</f>
        <v>2955117.9816000001</v>
      </c>
    </row>
    <row r="21" spans="1:11" s="20" customFormat="1" ht="21.75" customHeight="1" x14ac:dyDescent="0.25">
      <c r="A21" s="25" t="s">
        <v>18</v>
      </c>
      <c r="B21" s="18">
        <v>26.85</v>
      </c>
      <c r="C21" s="19">
        <v>248927.12</v>
      </c>
      <c r="D21" s="18">
        <v>23.32</v>
      </c>
      <c r="E21" s="19">
        <v>242503.26</v>
      </c>
      <c r="F21" s="18">
        <f>+((B21*C21)+(D21*E21))/(C21+E21)</f>
        <v>25.108071656457216</v>
      </c>
      <c r="H21" s="20">
        <f>+B21*C21</f>
        <v>6683693.1720000003</v>
      </c>
      <c r="I21" s="20">
        <f>+D21*E21</f>
        <v>5655176.0232000006</v>
      </c>
      <c r="J21" s="20">
        <f>+H21+I21</f>
        <v>12338869.1952</v>
      </c>
    </row>
    <row r="22" spans="1:11" s="20" customFormat="1" ht="21.75" customHeight="1" x14ac:dyDescent="0.25">
      <c r="A22" s="17" t="s">
        <v>7</v>
      </c>
      <c r="B22" s="18">
        <v>16.05</v>
      </c>
      <c r="C22" s="19">
        <v>44740.22</v>
      </c>
      <c r="D22" s="18">
        <v>31</v>
      </c>
      <c r="E22" s="19">
        <v>1437.5</v>
      </c>
      <c r="F22" s="18">
        <f t="shared" si="0"/>
        <v>16.515389477869416</v>
      </c>
      <c r="H22" s="20">
        <f t="shared" si="1"/>
        <v>718080.53100000008</v>
      </c>
      <c r="I22" s="20">
        <f t="shared" si="2"/>
        <v>44562.5</v>
      </c>
      <c r="J22" s="20">
        <f t="shared" si="3"/>
        <v>762643.03100000008</v>
      </c>
    </row>
    <row r="23" spans="1:11" s="4" customFormat="1" ht="21.75" customHeight="1" x14ac:dyDescent="0.25">
      <c r="A23" s="40" t="s">
        <v>8</v>
      </c>
      <c r="B23" s="41"/>
      <c r="C23" s="22">
        <f>SUM(C12:C22)</f>
        <v>628010.30999999994</v>
      </c>
      <c r="D23" s="22"/>
      <c r="E23" s="22">
        <f>SUM(E12:E22)</f>
        <v>1242236.47</v>
      </c>
      <c r="F23" s="23">
        <f>+J23/(E23+C23)</f>
        <v>26.367686108781857</v>
      </c>
      <c r="J23" s="4">
        <f>SUM(J12:J22)</f>
        <v>49314080.040999994</v>
      </c>
    </row>
    <row r="24" spans="1:11" ht="24" customHeight="1" x14ac:dyDescent="0.25">
      <c r="A24" s="42"/>
      <c r="B24" s="42"/>
      <c r="C24" s="42"/>
      <c r="D24" s="42"/>
      <c r="E24" s="42"/>
      <c r="F24" s="42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4"/>
  <sheetViews>
    <sheetView showGridLines="0" view="pageBreakPreview" topLeftCell="A2" zoomScale="110" zoomScaleNormal="100" zoomScaleSheetLayoutView="110" workbookViewId="0">
      <selection activeCell="K9" sqref="K9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4" t="s">
        <v>15</v>
      </c>
      <c r="B9" s="35"/>
      <c r="C9" s="35"/>
      <c r="D9" s="35"/>
      <c r="E9" s="35"/>
      <c r="F9" s="36"/>
    </row>
    <row r="10" spans="1:10" ht="21" customHeight="1" x14ac:dyDescent="0.25">
      <c r="A10" s="37" t="s">
        <v>42</v>
      </c>
      <c r="B10" s="38"/>
      <c r="C10" s="38"/>
      <c r="D10" s="38"/>
      <c r="E10" s="38"/>
      <c r="F10" s="39"/>
    </row>
    <row r="11" spans="1:10" s="16" customFormat="1" ht="60" x14ac:dyDescent="0.25">
      <c r="A11" s="6" t="s">
        <v>0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</row>
    <row r="12" spans="1:10" s="20" customFormat="1" ht="21.75" customHeight="1" x14ac:dyDescent="0.25">
      <c r="A12" s="17" t="s">
        <v>1</v>
      </c>
      <c r="B12" s="18">
        <v>14.86</v>
      </c>
      <c r="C12" s="19">
        <v>1118268.4099999999</v>
      </c>
      <c r="D12" s="18">
        <v>9.6300000000000008</v>
      </c>
      <c r="E12" s="19">
        <v>587812.54</v>
      </c>
      <c r="F12" s="18">
        <f t="shared" ref="F12:F22" si="0">+((B12*C12)+(D12*E12))/(C12+E12)</f>
        <v>13.058057610220663</v>
      </c>
      <c r="H12" s="20">
        <f>+B12*C12</f>
        <v>16617468.572599998</v>
      </c>
      <c r="I12" s="20">
        <f>+D12*E12</f>
        <v>5660634.7602000004</v>
      </c>
      <c r="J12" s="20">
        <f>+H12+I12</f>
        <v>22278103.332799997</v>
      </c>
    </row>
    <row r="13" spans="1:10" s="20" customFormat="1" ht="21.75" customHeight="1" x14ac:dyDescent="0.25">
      <c r="A13" s="17" t="s">
        <v>2</v>
      </c>
      <c r="B13" s="18">
        <v>14.96</v>
      </c>
      <c r="C13" s="19">
        <v>191413.5</v>
      </c>
      <c r="D13" s="18">
        <v>23.03</v>
      </c>
      <c r="E13" s="19">
        <v>110559.53</v>
      </c>
      <c r="F13" s="18">
        <f>+((B13*C13)+(D13*E13))/(C13+E13)</f>
        <v>17.914619513868505</v>
      </c>
      <c r="H13" s="20">
        <f t="shared" ref="H13:H22" si="1">+B13*C13</f>
        <v>2863545.96</v>
      </c>
      <c r="I13" s="20">
        <f t="shared" ref="I13:I22" si="2">+D13*E13</f>
        <v>2546185.9759</v>
      </c>
      <c r="J13" s="20">
        <f t="shared" ref="J13:J22" si="3">+H13+I13</f>
        <v>5409731.9358999999</v>
      </c>
    </row>
    <row r="14" spans="1:10" s="20" customFormat="1" ht="21.75" customHeight="1" x14ac:dyDescent="0.25">
      <c r="A14" s="17" t="s">
        <v>3</v>
      </c>
      <c r="B14" s="18">
        <v>30.79</v>
      </c>
      <c r="C14" s="19">
        <v>81164.98</v>
      </c>
      <c r="D14" s="18">
        <v>18.38</v>
      </c>
      <c r="E14" s="19">
        <v>293916.99</v>
      </c>
      <c r="F14" s="18">
        <f t="shared" si="0"/>
        <v>21.065432738342501</v>
      </c>
      <c r="H14" s="20">
        <f t="shared" si="1"/>
        <v>2499069.7341999998</v>
      </c>
      <c r="I14" s="20">
        <f t="shared" si="2"/>
        <v>5402194.2761999993</v>
      </c>
      <c r="J14" s="20">
        <f t="shared" si="3"/>
        <v>7901264.0103999991</v>
      </c>
    </row>
    <row r="15" spans="1:10" s="20" customFormat="1" ht="21.75" customHeight="1" x14ac:dyDescent="0.25">
      <c r="A15" s="17" t="s">
        <v>4</v>
      </c>
      <c r="B15" s="18">
        <v>23.17</v>
      </c>
      <c r="C15" s="19">
        <v>29327.17</v>
      </c>
      <c r="D15" s="18">
        <v>20.71</v>
      </c>
      <c r="E15" s="19">
        <v>12130.25</v>
      </c>
      <c r="F15" s="18">
        <f t="shared" si="0"/>
        <v>22.450215339015312</v>
      </c>
      <c r="H15" s="20">
        <f t="shared" si="1"/>
        <v>679510.52890000003</v>
      </c>
      <c r="I15" s="20">
        <f t="shared" si="2"/>
        <v>251217.47750000001</v>
      </c>
      <c r="J15" s="20">
        <f t="shared" si="3"/>
        <v>930728.00640000007</v>
      </c>
    </row>
    <row r="16" spans="1:10" s="20" customFormat="1" ht="21.75" customHeight="1" x14ac:dyDescent="0.25">
      <c r="A16" s="17" t="s">
        <v>16</v>
      </c>
      <c r="B16" s="18">
        <v>8.9700000000000006</v>
      </c>
      <c r="C16" s="19">
        <v>814192.04</v>
      </c>
      <c r="D16" s="18">
        <v>8</v>
      </c>
      <c r="E16" s="19">
        <v>351.47</v>
      </c>
      <c r="F16" s="18">
        <f>+((B16*C16)+(D16*E16))/(C16+E16)</f>
        <v>8.9695814515789341</v>
      </c>
      <c r="H16" s="20">
        <f>+B16*C16</f>
        <v>7303302.5988000007</v>
      </c>
      <c r="I16" s="20">
        <f>+D16*E16</f>
        <v>2811.76</v>
      </c>
      <c r="J16" s="20">
        <f>+H16+I16</f>
        <v>7306114.3588000005</v>
      </c>
    </row>
    <row r="17" spans="1:11" s="20" customFormat="1" ht="21.75" customHeight="1" x14ac:dyDescent="0.25">
      <c r="A17" s="17" t="s">
        <v>5</v>
      </c>
      <c r="B17" s="18">
        <v>10.8</v>
      </c>
      <c r="C17" s="19">
        <v>145847.31</v>
      </c>
      <c r="D17" s="18">
        <v>22.91</v>
      </c>
      <c r="E17" s="19">
        <v>30892.89</v>
      </c>
      <c r="F17" s="18">
        <f t="shared" si="0"/>
        <v>12.916739134050998</v>
      </c>
      <c r="H17" s="20">
        <f t="shared" si="1"/>
        <v>1575150.9480000001</v>
      </c>
      <c r="I17" s="20">
        <f t="shared" si="2"/>
        <v>707756.10990000004</v>
      </c>
      <c r="J17" s="20">
        <f t="shared" si="3"/>
        <v>2282907.0579000004</v>
      </c>
    </row>
    <row r="18" spans="1:11" s="20" customFormat="1" ht="21.75" customHeight="1" x14ac:dyDescent="0.25">
      <c r="A18" s="17" t="s">
        <v>17</v>
      </c>
      <c r="B18" s="18">
        <v>0</v>
      </c>
      <c r="C18" s="19">
        <v>0</v>
      </c>
      <c r="D18" s="18">
        <v>5.25</v>
      </c>
      <c r="E18" s="19">
        <v>35456.839999999997</v>
      </c>
      <c r="F18" s="18">
        <f t="shared" si="0"/>
        <v>5.25</v>
      </c>
      <c r="H18" s="20">
        <f>+B18*C18</f>
        <v>0</v>
      </c>
      <c r="I18" s="20">
        <f>+D18*E18</f>
        <v>186148.40999999997</v>
      </c>
      <c r="J18" s="20">
        <f>+H18+I18</f>
        <v>186148.40999999997</v>
      </c>
    </row>
    <row r="19" spans="1:11" s="20" customFormat="1" ht="21.75" customHeight="1" x14ac:dyDescent="0.25">
      <c r="A19" s="17" t="s">
        <v>19</v>
      </c>
      <c r="B19" s="18">
        <v>36.51</v>
      </c>
      <c r="C19" s="19">
        <v>10706.91</v>
      </c>
      <c r="D19" s="18">
        <v>25.17</v>
      </c>
      <c r="E19" s="19">
        <v>4172.3</v>
      </c>
      <c r="F19" s="18">
        <f>+((B19*C19)+(D19*E19))/(C19+E19)</f>
        <v>33.330134805544112</v>
      </c>
      <c r="H19" s="20">
        <f>+B19*C19</f>
        <v>390909.28409999999</v>
      </c>
      <c r="I19" s="20">
        <f>+D19*E19</f>
        <v>105016.79100000001</v>
      </c>
      <c r="J19" s="20">
        <f>+H19+I19</f>
        <v>495926.07510000002</v>
      </c>
      <c r="K19" s="26"/>
    </row>
    <row r="20" spans="1:11" s="20" customFormat="1" ht="21.75" customHeight="1" x14ac:dyDescent="0.25">
      <c r="A20" s="17" t="s">
        <v>6</v>
      </c>
      <c r="B20" s="21">
        <v>0</v>
      </c>
      <c r="C20" s="27">
        <v>400664.81</v>
      </c>
      <c r="D20" s="21">
        <v>9.7200000000000006</v>
      </c>
      <c r="E20" s="27">
        <v>316.05</v>
      </c>
      <c r="F20" s="18">
        <f>+((B20*C20)+(D20*E20))/(C20+E20)</f>
        <v>7.6612285184883893E-3</v>
      </c>
      <c r="H20" s="20">
        <f>+B20*C20</f>
        <v>0</v>
      </c>
      <c r="I20" s="20">
        <f>+D20*E20</f>
        <v>3072.0060000000003</v>
      </c>
      <c r="J20" s="20">
        <f>+H20+I20</f>
        <v>3072.0060000000003</v>
      </c>
    </row>
    <row r="21" spans="1:11" s="20" customFormat="1" ht="21.75" customHeight="1" x14ac:dyDescent="0.25">
      <c r="A21" s="25" t="s">
        <v>18</v>
      </c>
      <c r="B21" s="18">
        <v>31.68</v>
      </c>
      <c r="C21" s="19">
        <v>247274.8</v>
      </c>
      <c r="D21" s="18">
        <v>30.39</v>
      </c>
      <c r="E21" s="19">
        <v>359342.13</v>
      </c>
      <c r="F21" s="18">
        <f>+((B21*C21)+(D21*E21))/(C21+E21)</f>
        <v>30.915841723540424</v>
      </c>
      <c r="H21" s="20">
        <f>+B21*C21</f>
        <v>7833665.6639999999</v>
      </c>
      <c r="I21" s="20">
        <f>+D21*E21</f>
        <v>10920407.330700001</v>
      </c>
      <c r="J21" s="20">
        <f>+H21+I21</f>
        <v>18754072.9947</v>
      </c>
    </row>
    <row r="22" spans="1:11" s="20" customFormat="1" ht="21.75" customHeight="1" x14ac:dyDescent="0.25">
      <c r="A22" s="17" t="s">
        <v>7</v>
      </c>
      <c r="B22" s="18">
        <v>8.06</v>
      </c>
      <c r="C22" s="19">
        <v>47879.45</v>
      </c>
      <c r="D22" s="18">
        <v>21.22</v>
      </c>
      <c r="E22" s="19">
        <v>29714.07</v>
      </c>
      <c r="F22" s="18">
        <f t="shared" si="0"/>
        <v>13.099559504453467</v>
      </c>
      <c r="H22" s="20">
        <f t="shared" si="1"/>
        <v>385908.36700000003</v>
      </c>
      <c r="I22" s="20">
        <f t="shared" si="2"/>
        <v>630532.56539999996</v>
      </c>
      <c r="J22" s="20">
        <f t="shared" si="3"/>
        <v>1016440.9324</v>
      </c>
    </row>
    <row r="23" spans="1:11" s="4" customFormat="1" ht="21.75" customHeight="1" x14ac:dyDescent="0.25">
      <c r="A23" s="40" t="s">
        <v>8</v>
      </c>
      <c r="B23" s="41"/>
      <c r="C23" s="22">
        <f>SUM(C12:C22)</f>
        <v>3086739.38</v>
      </c>
      <c r="D23" s="22"/>
      <c r="E23" s="22">
        <f>SUM(E12:E22)</f>
        <v>1464665.0600000003</v>
      </c>
      <c r="F23" s="23">
        <f>+J23/(E23+C23)</f>
        <v>14.625048157750618</v>
      </c>
      <c r="J23" s="4">
        <f>SUM(J12:J22)</f>
        <v>66564509.120399989</v>
      </c>
    </row>
    <row r="24" spans="1:11" ht="24" customHeight="1" x14ac:dyDescent="0.25">
      <c r="A24" s="42"/>
      <c r="B24" s="42"/>
      <c r="C24" s="42"/>
      <c r="D24" s="42"/>
      <c r="E24" s="42"/>
      <c r="F24" s="42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4"/>
  <sheetViews>
    <sheetView showGridLines="0" view="pageBreakPreview" zoomScaleNormal="100" zoomScaleSheetLayoutView="100" workbookViewId="0">
      <selection activeCell="B17" sqref="B17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4" t="s">
        <v>15</v>
      </c>
      <c r="B9" s="35"/>
      <c r="C9" s="35"/>
      <c r="D9" s="35"/>
      <c r="E9" s="35"/>
      <c r="F9" s="36"/>
    </row>
    <row r="10" spans="1:10" ht="21" customHeight="1" x14ac:dyDescent="0.25">
      <c r="A10" s="37" t="s">
        <v>43</v>
      </c>
      <c r="B10" s="38"/>
      <c r="C10" s="38"/>
      <c r="D10" s="38"/>
      <c r="E10" s="38"/>
      <c r="F10" s="39"/>
    </row>
    <row r="11" spans="1:10" s="16" customFormat="1" ht="60" x14ac:dyDescent="0.25">
      <c r="A11" s="6" t="s">
        <v>0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</row>
    <row r="12" spans="1:10" s="20" customFormat="1" ht="21.75" customHeight="1" x14ac:dyDescent="0.25">
      <c r="A12" s="28" t="s">
        <v>1</v>
      </c>
      <c r="B12" s="29">
        <v>16.28</v>
      </c>
      <c r="C12" s="30">
        <v>1334546.23</v>
      </c>
      <c r="D12" s="29">
        <v>10.69</v>
      </c>
      <c r="E12" s="30">
        <v>584810.73</v>
      </c>
      <c r="F12" s="29">
        <f t="shared" ref="F12:F22" si="0">+((B12*C12)+(D12*E12))/(C12+E12)</f>
        <v>14.576777489112812</v>
      </c>
      <c r="H12" s="20">
        <f>+B12*C12</f>
        <v>21726412.624400001</v>
      </c>
      <c r="I12" s="20">
        <f>+D12*E12</f>
        <v>6251626.7036999995</v>
      </c>
      <c r="J12" s="20">
        <f>+H12+I12</f>
        <v>27978039.3281</v>
      </c>
    </row>
    <row r="13" spans="1:10" s="20" customFormat="1" ht="21.75" customHeight="1" x14ac:dyDescent="0.25">
      <c r="A13" s="28" t="s">
        <v>2</v>
      </c>
      <c r="B13" s="29">
        <v>15.68</v>
      </c>
      <c r="C13" s="30">
        <v>361460.02</v>
      </c>
      <c r="D13" s="29">
        <v>9.57</v>
      </c>
      <c r="E13" s="30">
        <v>127295.59</v>
      </c>
      <c r="F13" s="29">
        <f>+((B13*C13)+(D13*E13))/(C13+E13)</f>
        <v>14.088660608724267</v>
      </c>
      <c r="H13" s="20">
        <f t="shared" ref="H13:H22" si="1">+B13*C13</f>
        <v>5667693.1135999998</v>
      </c>
      <c r="I13" s="20">
        <f t="shared" ref="I13:I22" si="2">+D13*E13</f>
        <v>1218218.7963</v>
      </c>
      <c r="J13" s="20">
        <f t="shared" ref="J13:J22" si="3">+H13+I13</f>
        <v>6885911.9099000003</v>
      </c>
    </row>
    <row r="14" spans="1:10" s="20" customFormat="1" ht="21.75" customHeight="1" x14ac:dyDescent="0.25">
      <c r="A14" s="28" t="s">
        <v>3</v>
      </c>
      <c r="B14" s="29">
        <v>24.05</v>
      </c>
      <c r="C14" s="30">
        <v>476523.43</v>
      </c>
      <c r="D14" s="29">
        <v>8.23</v>
      </c>
      <c r="E14" s="30">
        <v>33167.9</v>
      </c>
      <c r="F14" s="29">
        <f t="shared" si="0"/>
        <v>23.020521672401212</v>
      </c>
      <c r="H14" s="20">
        <f t="shared" si="1"/>
        <v>11460388.4915</v>
      </c>
      <c r="I14" s="20">
        <f t="shared" si="2"/>
        <v>272971.81700000004</v>
      </c>
      <c r="J14" s="20">
        <f t="shared" si="3"/>
        <v>11733360.308499999</v>
      </c>
    </row>
    <row r="15" spans="1:10" s="20" customFormat="1" ht="21.75" customHeight="1" x14ac:dyDescent="0.25">
      <c r="A15" s="28" t="s">
        <v>4</v>
      </c>
      <c r="B15" s="29">
        <v>13.76</v>
      </c>
      <c r="C15" s="30">
        <v>35420.089999999997</v>
      </c>
      <c r="D15" s="29">
        <v>61.11</v>
      </c>
      <c r="E15" s="30">
        <v>3882.34</v>
      </c>
      <c r="F15" s="29">
        <f t="shared" si="0"/>
        <v>18.437288376316683</v>
      </c>
      <c r="H15" s="20">
        <f t="shared" si="1"/>
        <v>487380.43839999993</v>
      </c>
      <c r="I15" s="20">
        <f t="shared" si="2"/>
        <v>237249.79740000001</v>
      </c>
      <c r="J15" s="20">
        <f t="shared" si="3"/>
        <v>724630.23579999991</v>
      </c>
    </row>
    <row r="16" spans="1:10" s="20" customFormat="1" ht="21.75" customHeight="1" x14ac:dyDescent="0.25">
      <c r="A16" s="28" t="s">
        <v>16</v>
      </c>
      <c r="B16" s="29">
        <v>2.29</v>
      </c>
      <c r="C16" s="30">
        <v>1386930.16</v>
      </c>
      <c r="D16" s="29">
        <v>5</v>
      </c>
      <c r="E16" s="30">
        <v>302297.14</v>
      </c>
      <c r="F16" s="29">
        <f>+((B16*C16)+(D16*E16))/(C16+E16)</f>
        <v>2.7749704059364899</v>
      </c>
      <c r="H16" s="20">
        <f>+B16*C16</f>
        <v>3176070.0663999999</v>
      </c>
      <c r="I16" s="20">
        <f>+D16*E16</f>
        <v>1511485.7000000002</v>
      </c>
      <c r="J16" s="20">
        <f>+H16+I16</f>
        <v>4687555.7664000001</v>
      </c>
    </row>
    <row r="17" spans="1:11" s="20" customFormat="1" ht="21.75" customHeight="1" x14ac:dyDescent="0.25">
      <c r="A17" s="28" t="s">
        <v>5</v>
      </c>
      <c r="B17" s="29">
        <v>11.73</v>
      </c>
      <c r="C17" s="30">
        <v>239868.61</v>
      </c>
      <c r="D17" s="29">
        <v>5.53</v>
      </c>
      <c r="E17" s="30">
        <v>46926.51</v>
      </c>
      <c r="F17" s="29">
        <f t="shared" si="0"/>
        <v>10.715532382838314</v>
      </c>
      <c r="H17" s="20">
        <f t="shared" si="1"/>
        <v>2813658.7952999999</v>
      </c>
      <c r="I17" s="20">
        <f t="shared" si="2"/>
        <v>259503.60030000002</v>
      </c>
      <c r="J17" s="20">
        <f t="shared" si="3"/>
        <v>3073162.3955999999</v>
      </c>
    </row>
    <row r="18" spans="1:11" s="20" customFormat="1" ht="21.75" customHeight="1" x14ac:dyDescent="0.25">
      <c r="A18" s="28" t="s">
        <v>17</v>
      </c>
      <c r="B18" s="29">
        <v>18.54</v>
      </c>
      <c r="C18" s="30">
        <v>37372.85</v>
      </c>
      <c r="D18" s="29">
        <v>0</v>
      </c>
      <c r="E18" s="30">
        <v>0</v>
      </c>
      <c r="F18" s="29">
        <f t="shared" si="0"/>
        <v>18.54</v>
      </c>
      <c r="H18" s="20">
        <f>+B18*C18</f>
        <v>692892.63899999997</v>
      </c>
      <c r="I18" s="20">
        <f>+D18*E18</f>
        <v>0</v>
      </c>
      <c r="J18" s="20">
        <f>+H18+I18</f>
        <v>692892.63899999997</v>
      </c>
    </row>
    <row r="19" spans="1:11" s="20" customFormat="1" ht="21.75" customHeight="1" x14ac:dyDescent="0.25">
      <c r="A19" s="28" t="s">
        <v>19</v>
      </c>
      <c r="B19" s="29">
        <v>11.6</v>
      </c>
      <c r="C19" s="30">
        <v>41250.839999999997</v>
      </c>
      <c r="D19" s="29">
        <v>15.76</v>
      </c>
      <c r="E19" s="30">
        <v>6176.99</v>
      </c>
      <c r="F19" s="29">
        <f>+((B19*C19)+(D19*E19))/(C19+E19)</f>
        <v>12.14179747207494</v>
      </c>
      <c r="H19" s="20">
        <f>+B19*C19</f>
        <v>478509.74399999995</v>
      </c>
      <c r="I19" s="20">
        <f>+D19*E19</f>
        <v>97349.362399999998</v>
      </c>
      <c r="J19" s="20">
        <f>+H19+I19</f>
        <v>575859.10639999993</v>
      </c>
      <c r="K19" s="26"/>
    </row>
    <row r="20" spans="1:11" s="20" customFormat="1" ht="21.75" customHeight="1" x14ac:dyDescent="0.25">
      <c r="A20" s="28" t="s">
        <v>6</v>
      </c>
      <c r="B20" s="31">
        <v>0.02</v>
      </c>
      <c r="C20" s="32">
        <v>328648.59999999998</v>
      </c>
      <c r="D20" s="31">
        <v>0</v>
      </c>
      <c r="E20" s="32">
        <v>0</v>
      </c>
      <c r="F20" s="29">
        <f>+((B20*C20)+(D20*E20))/(C20+E20)</f>
        <v>0.02</v>
      </c>
      <c r="H20" s="20">
        <f>+B20*C20</f>
        <v>6572.9719999999998</v>
      </c>
      <c r="I20" s="20">
        <f>+D20*E20</f>
        <v>0</v>
      </c>
      <c r="J20" s="20">
        <f>+H20+I20</f>
        <v>6572.9719999999998</v>
      </c>
    </row>
    <row r="21" spans="1:11" ht="21.75" customHeight="1" x14ac:dyDescent="0.25">
      <c r="A21" s="33" t="s">
        <v>18</v>
      </c>
      <c r="B21" s="29">
        <v>32.590000000000003</v>
      </c>
      <c r="C21" s="30">
        <v>318224.93</v>
      </c>
      <c r="D21" s="29">
        <v>22.39</v>
      </c>
      <c r="E21" s="30">
        <v>330388.68</v>
      </c>
      <c r="F21" s="29">
        <f>+((B21*C21)+(D21*E21))/(C21+E21)</f>
        <v>27.39435734920826</v>
      </c>
      <c r="H21" s="15">
        <f>+B21*C21</f>
        <v>10370950.468700001</v>
      </c>
      <c r="I21" s="15">
        <f>+D21*E21</f>
        <v>7397402.5451999996</v>
      </c>
      <c r="J21" s="15">
        <f>+H21+I21</f>
        <v>17768353.013900001</v>
      </c>
    </row>
    <row r="22" spans="1:11" s="20" customFormat="1" ht="21.75" customHeight="1" x14ac:dyDescent="0.25">
      <c r="A22" s="28" t="s">
        <v>7</v>
      </c>
      <c r="B22" s="29">
        <v>10.9</v>
      </c>
      <c r="C22" s="30">
        <v>87883.82</v>
      </c>
      <c r="D22" s="29">
        <v>94.75</v>
      </c>
      <c r="E22" s="30">
        <v>6397.9</v>
      </c>
      <c r="F22" s="29">
        <f t="shared" si="0"/>
        <v>16.590009844962523</v>
      </c>
      <c r="H22" s="20">
        <f t="shared" si="1"/>
        <v>957933.63800000015</v>
      </c>
      <c r="I22" s="20">
        <f t="shared" si="2"/>
        <v>606201.02500000002</v>
      </c>
      <c r="J22" s="20">
        <f t="shared" si="3"/>
        <v>1564134.6630000002</v>
      </c>
    </row>
    <row r="23" spans="1:11" s="4" customFormat="1" ht="21.75" customHeight="1" x14ac:dyDescent="0.25">
      <c r="A23" s="40" t="s">
        <v>8</v>
      </c>
      <c r="B23" s="41"/>
      <c r="C23" s="22">
        <f>SUM(C12:C22)</f>
        <v>4648129.5799999991</v>
      </c>
      <c r="D23" s="22"/>
      <c r="E23" s="22">
        <f>SUM(E12:E22)</f>
        <v>1441343.7799999998</v>
      </c>
      <c r="F23" s="23">
        <f>+J23/(E23+C23)</f>
        <v>12.429723863444243</v>
      </c>
      <c r="J23" s="4">
        <f>SUM(J12:J22)</f>
        <v>75690472.338599995</v>
      </c>
    </row>
    <row r="24" spans="1:11" ht="24" customHeight="1" x14ac:dyDescent="0.25">
      <c r="A24" s="42"/>
      <c r="B24" s="42"/>
      <c r="C24" s="42"/>
      <c r="D24" s="42"/>
      <c r="E24" s="42"/>
      <c r="F24" s="42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4"/>
  <sheetViews>
    <sheetView showGridLines="0" tabSelected="1" view="pageBreakPreview" zoomScaleNormal="100" zoomScaleSheetLayoutView="100" workbookViewId="0">
      <selection activeCell="L34" sqref="L34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4" t="s">
        <v>15</v>
      </c>
      <c r="B9" s="35"/>
      <c r="C9" s="35"/>
      <c r="D9" s="35"/>
      <c r="E9" s="35"/>
      <c r="F9" s="36"/>
    </row>
    <row r="10" spans="1:10" ht="21" customHeight="1" x14ac:dyDescent="0.25">
      <c r="A10" s="37" t="s">
        <v>44</v>
      </c>
      <c r="B10" s="38"/>
      <c r="C10" s="38"/>
      <c r="D10" s="38"/>
      <c r="E10" s="38"/>
      <c r="F10" s="39"/>
    </row>
    <row r="11" spans="1:10" s="16" customFormat="1" ht="60" x14ac:dyDescent="0.25">
      <c r="A11" s="6" t="s">
        <v>0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</row>
    <row r="12" spans="1:10" s="20" customFormat="1" ht="21.75" customHeight="1" x14ac:dyDescent="0.25">
      <c r="A12" s="17" t="s">
        <v>1</v>
      </c>
      <c r="B12" s="18">
        <v>9.0299999999999994</v>
      </c>
      <c r="C12" s="19">
        <v>3906971.53</v>
      </c>
      <c r="D12" s="18">
        <v>2.77</v>
      </c>
      <c r="E12" s="19">
        <v>921746.19</v>
      </c>
      <c r="F12" s="18">
        <f t="shared" ref="F12:F22" si="0">+((B12*C12)+(D12*E12))/(C12+E12)</f>
        <v>7.8350386284746403</v>
      </c>
      <c r="H12" s="20">
        <f>+B12*C12</f>
        <v>35279952.915899992</v>
      </c>
      <c r="I12" s="20">
        <f>+D12*E12</f>
        <v>2553236.9463</v>
      </c>
      <c r="J12" s="20">
        <f>+H12+I12</f>
        <v>37833189.862199992</v>
      </c>
    </row>
    <row r="13" spans="1:10" s="20" customFormat="1" ht="21.75" customHeight="1" x14ac:dyDescent="0.25">
      <c r="A13" s="17" t="s">
        <v>2</v>
      </c>
      <c r="B13" s="18">
        <v>8</v>
      </c>
      <c r="C13" s="19">
        <v>508216.57</v>
      </c>
      <c r="D13" s="18">
        <v>0.81</v>
      </c>
      <c r="E13" s="19">
        <v>313300.46000000002</v>
      </c>
      <c r="F13" s="18">
        <f>+((B13*C13)+(D13*E13))/(C13+E13)</f>
        <v>5.2579627382770138</v>
      </c>
      <c r="H13" s="20">
        <f t="shared" ref="H13:H22" si="1">+B13*C13</f>
        <v>4065732.56</v>
      </c>
      <c r="I13" s="20">
        <f t="shared" ref="I13:I22" si="2">+D13*E13</f>
        <v>253773.37260000003</v>
      </c>
      <c r="J13" s="20">
        <f t="shared" ref="J13:J22" si="3">+H13+I13</f>
        <v>4319505.9325999999</v>
      </c>
    </row>
    <row r="14" spans="1:10" s="20" customFormat="1" ht="21.75" customHeight="1" x14ac:dyDescent="0.25">
      <c r="A14" s="17" t="s">
        <v>3</v>
      </c>
      <c r="B14" s="18">
        <v>12.95</v>
      </c>
      <c r="C14" s="19">
        <v>443924.42</v>
      </c>
      <c r="D14" s="18">
        <v>0</v>
      </c>
      <c r="E14" s="19">
        <v>208918.17</v>
      </c>
      <c r="F14" s="18">
        <f t="shared" si="0"/>
        <v>8.8058305739519831</v>
      </c>
      <c r="H14" s="20">
        <f t="shared" si="1"/>
        <v>5748821.2389999991</v>
      </c>
      <c r="I14" s="20">
        <f t="shared" si="2"/>
        <v>0</v>
      </c>
      <c r="J14" s="20">
        <f t="shared" si="3"/>
        <v>5748821.2389999991</v>
      </c>
    </row>
    <row r="15" spans="1:10" s="20" customFormat="1" ht="21.75" customHeight="1" x14ac:dyDescent="0.25">
      <c r="A15" s="17" t="s">
        <v>4</v>
      </c>
      <c r="B15" s="18">
        <v>10.11</v>
      </c>
      <c r="C15" s="19">
        <v>50781.31</v>
      </c>
      <c r="D15" s="18">
        <v>0.24</v>
      </c>
      <c r="E15" s="19">
        <v>24396.05</v>
      </c>
      <c r="F15" s="18">
        <f t="shared" si="0"/>
        <v>6.9070541463546995</v>
      </c>
      <c r="H15" s="20">
        <f t="shared" si="1"/>
        <v>513399.04409999994</v>
      </c>
      <c r="I15" s="20">
        <f t="shared" si="2"/>
        <v>5855.0519999999997</v>
      </c>
      <c r="J15" s="20">
        <f t="shared" si="3"/>
        <v>519254.09609999997</v>
      </c>
    </row>
    <row r="16" spans="1:10" s="20" customFormat="1" ht="21.75" customHeight="1" x14ac:dyDescent="0.25">
      <c r="A16" s="17" t="s">
        <v>16</v>
      </c>
      <c r="B16" s="18">
        <v>4.74</v>
      </c>
      <c r="C16" s="19">
        <v>1601880.22</v>
      </c>
      <c r="D16" s="18">
        <v>0</v>
      </c>
      <c r="E16" s="19">
        <v>36536.79</v>
      </c>
      <c r="F16" s="18">
        <f>+((B16*C16)+(D16*E16))/(C16+E16)</f>
        <v>4.6342977376681409</v>
      </c>
      <c r="H16" s="20">
        <f>+B16*C16</f>
        <v>7592912.2428000001</v>
      </c>
      <c r="I16" s="20">
        <f>+D16*E16</f>
        <v>0</v>
      </c>
      <c r="J16" s="20">
        <f>+H16+I16</f>
        <v>7592912.2428000001</v>
      </c>
    </row>
    <row r="17" spans="1:11" s="20" customFormat="1" ht="21.75" customHeight="1" x14ac:dyDescent="0.25">
      <c r="A17" s="17" t="s">
        <v>5</v>
      </c>
      <c r="B17" s="18">
        <v>10.29</v>
      </c>
      <c r="C17" s="19">
        <v>644609.1</v>
      </c>
      <c r="D17" s="18">
        <v>0</v>
      </c>
      <c r="E17" s="19">
        <v>0</v>
      </c>
      <c r="F17" s="18">
        <f t="shared" si="0"/>
        <v>10.29</v>
      </c>
      <c r="H17" s="20">
        <f t="shared" si="1"/>
        <v>6633027.6389999995</v>
      </c>
      <c r="I17" s="20">
        <f t="shared" si="2"/>
        <v>0</v>
      </c>
      <c r="J17" s="20">
        <f t="shared" si="3"/>
        <v>6633027.6389999995</v>
      </c>
    </row>
    <row r="18" spans="1:11" s="20" customFormat="1" ht="21.75" customHeight="1" x14ac:dyDescent="0.25">
      <c r="A18" s="17" t="s">
        <v>17</v>
      </c>
      <c r="B18" s="18">
        <v>6.69</v>
      </c>
      <c r="C18" s="19">
        <v>63572.15</v>
      </c>
      <c r="D18" s="18">
        <v>5.96</v>
      </c>
      <c r="E18" s="19">
        <v>18690.12</v>
      </c>
      <c r="F18" s="18">
        <f t="shared" si="0"/>
        <v>6.5241428263528345</v>
      </c>
      <c r="H18" s="20">
        <f>+B18*C18</f>
        <v>425297.68350000004</v>
      </c>
      <c r="I18" s="20">
        <f>+D18*E18</f>
        <v>111393.1152</v>
      </c>
      <c r="J18" s="20">
        <f>+H18+I18</f>
        <v>536690.79870000004</v>
      </c>
    </row>
    <row r="19" spans="1:11" s="20" customFormat="1" ht="21.75" customHeight="1" x14ac:dyDescent="0.25">
      <c r="A19" s="17" t="s">
        <v>19</v>
      </c>
      <c r="B19" s="18">
        <v>17.190000000000001</v>
      </c>
      <c r="C19" s="19">
        <v>11296.2</v>
      </c>
      <c r="D19" s="18">
        <v>36.840000000000003</v>
      </c>
      <c r="E19" s="19">
        <v>3033.59</v>
      </c>
      <c r="F19" s="18">
        <f>+((B19*C19)+(D19*E19))/(C19+E19)</f>
        <v>21.349868602401013</v>
      </c>
      <c r="H19" s="20">
        <f>+B19*C19</f>
        <v>194181.67800000001</v>
      </c>
      <c r="I19" s="20">
        <f>+D19*E19</f>
        <v>111757.45560000002</v>
      </c>
      <c r="J19" s="20">
        <f>+H19+I19</f>
        <v>305939.13360000006</v>
      </c>
      <c r="K19" s="26"/>
    </row>
    <row r="20" spans="1:11" s="20" customFormat="1" ht="21.75" customHeight="1" x14ac:dyDescent="0.25">
      <c r="A20" s="17" t="s">
        <v>6</v>
      </c>
      <c r="B20" s="21">
        <v>0.24</v>
      </c>
      <c r="C20" s="27">
        <v>634644.02</v>
      </c>
      <c r="D20" s="21">
        <v>1</v>
      </c>
      <c r="E20" s="27">
        <v>30776.85</v>
      </c>
      <c r="F20" s="18">
        <f>+((B20*C20)+(D20*E20))/(C20+E20)</f>
        <v>0.27515129605117433</v>
      </c>
      <c r="H20" s="20">
        <f>+B20*C20</f>
        <v>152314.56479999999</v>
      </c>
      <c r="I20" s="20">
        <f>+D20*E20</f>
        <v>30776.85</v>
      </c>
      <c r="J20" s="20">
        <f>+H20+I20</f>
        <v>183091.4148</v>
      </c>
    </row>
    <row r="21" spans="1:11" s="20" customFormat="1" ht="21.75" customHeight="1" x14ac:dyDescent="0.25">
      <c r="A21" s="25" t="s">
        <v>18</v>
      </c>
      <c r="B21" s="18">
        <v>27.23</v>
      </c>
      <c r="C21" s="19">
        <v>263986.44</v>
      </c>
      <c r="D21" s="18">
        <v>28.4</v>
      </c>
      <c r="E21" s="19">
        <v>417800.2</v>
      </c>
      <c r="F21" s="18">
        <f>+((B21*C21)+(D21*E21))/(C21+E21)</f>
        <v>27.946978311572664</v>
      </c>
      <c r="H21" s="20">
        <f>+B21*C21</f>
        <v>7188350.7612000005</v>
      </c>
      <c r="I21" s="20">
        <f>+D21*E21</f>
        <v>11865525.68</v>
      </c>
      <c r="J21" s="20">
        <f>+H21+I21</f>
        <v>19053876.441199999</v>
      </c>
    </row>
    <row r="22" spans="1:11" s="20" customFormat="1" ht="21.75" customHeight="1" x14ac:dyDescent="0.25">
      <c r="A22" s="17" t="s">
        <v>7</v>
      </c>
      <c r="B22" s="18">
        <v>11.2</v>
      </c>
      <c r="C22" s="19">
        <v>96585.53</v>
      </c>
      <c r="D22" s="18">
        <v>0.34</v>
      </c>
      <c r="E22" s="19">
        <v>69901.98</v>
      </c>
      <c r="F22" s="18">
        <f t="shared" si="0"/>
        <v>6.6402855637639124</v>
      </c>
      <c r="H22" s="20">
        <f t="shared" si="1"/>
        <v>1081757.936</v>
      </c>
      <c r="I22" s="20">
        <f t="shared" si="2"/>
        <v>23766.673200000001</v>
      </c>
      <c r="J22" s="20">
        <f t="shared" si="3"/>
        <v>1105524.6092000001</v>
      </c>
    </row>
    <row r="23" spans="1:11" s="4" customFormat="1" ht="21.75" customHeight="1" x14ac:dyDescent="0.25">
      <c r="A23" s="40" t="s">
        <v>8</v>
      </c>
      <c r="B23" s="41"/>
      <c r="C23" s="22">
        <f>SUM(C12:C22)</f>
        <v>8226467.4900000002</v>
      </c>
      <c r="D23" s="22"/>
      <c r="E23" s="22">
        <f>SUM(E12:E22)</f>
        <v>2045100.4000000001</v>
      </c>
      <c r="F23" s="23">
        <f>+J23/(E23+C23)</f>
        <v>8.1615420651423047</v>
      </c>
      <c r="J23" s="4">
        <f>SUM(J12:J22)</f>
        <v>83831833.409199983</v>
      </c>
    </row>
    <row r="24" spans="1:11" ht="24" customHeight="1" x14ac:dyDescent="0.25">
      <c r="A24" s="42"/>
      <c r="B24" s="42"/>
      <c r="C24" s="42"/>
      <c r="D24" s="42"/>
      <c r="E24" s="42"/>
      <c r="F24" s="42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4"/>
  <sheetViews>
    <sheetView topLeftCell="A10" zoomScaleNormal="100" zoomScaleSheetLayoutView="100" workbookViewId="0">
      <selection activeCell="K22" sqref="K22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43" t="s">
        <v>34</v>
      </c>
      <c r="B9" s="44"/>
      <c r="C9" s="44"/>
      <c r="D9" s="44"/>
      <c r="E9" s="44"/>
      <c r="F9" s="45"/>
    </row>
    <row r="10" spans="1:6" s="1" customFormat="1" ht="60" x14ac:dyDescent="0.25">
      <c r="A10" s="6" t="s">
        <v>9</v>
      </c>
      <c r="B10" s="7" t="s">
        <v>10</v>
      </c>
      <c r="C10" s="7" t="s">
        <v>11</v>
      </c>
      <c r="D10" s="7" t="s">
        <v>12</v>
      </c>
      <c r="E10" s="7" t="s">
        <v>13</v>
      </c>
      <c r="F10" s="7" t="s">
        <v>14</v>
      </c>
    </row>
    <row r="11" spans="1:6" ht="21" customHeight="1" x14ac:dyDescent="0.25">
      <c r="A11" s="9" t="s">
        <v>21</v>
      </c>
      <c r="B11" s="8">
        <f>+'Gener 2020'!B12</f>
        <v>34.47</v>
      </c>
      <c r="C11" s="8">
        <f>+'Gener 2020'!C12</f>
        <v>8146.76</v>
      </c>
      <c r="D11" s="8">
        <f>+'Gener 2020'!D12</f>
        <v>30.71</v>
      </c>
      <c r="E11" s="8">
        <f>+'Gener 2020'!E12</f>
        <v>853463.23</v>
      </c>
      <c r="F11" s="8">
        <f>+'Gener 2020'!F12</f>
        <v>30.745551836626223</v>
      </c>
    </row>
    <row r="12" spans="1:6" ht="21" customHeight="1" x14ac:dyDescent="0.25">
      <c r="A12" s="13" t="s">
        <v>22</v>
      </c>
      <c r="B12" s="8">
        <f>+'Febrer 2020'!B12</f>
        <v>6.94</v>
      </c>
      <c r="C12" s="8">
        <f>+'Febrer 2020'!C12</f>
        <v>478047.34</v>
      </c>
      <c r="D12" s="8">
        <f>+'Febrer 2020'!D12</f>
        <v>52.24</v>
      </c>
      <c r="E12" s="8">
        <f>+'Febrer 2020'!E12</f>
        <v>877727.76</v>
      </c>
      <c r="F12" s="8">
        <f>+'Febrer 2020'!F12</f>
        <v>36.267185259561117</v>
      </c>
    </row>
    <row r="13" spans="1:6" ht="21" customHeight="1" x14ac:dyDescent="0.25">
      <c r="A13" s="13" t="s">
        <v>23</v>
      </c>
      <c r="B13" s="8">
        <f>+'Març 2020'!B12</f>
        <v>5.63</v>
      </c>
      <c r="C13" s="8">
        <f>+'Març 2020'!C12</f>
        <v>1683617.61</v>
      </c>
      <c r="D13" s="8">
        <f>+'Març 2020'!D12</f>
        <v>58.29</v>
      </c>
      <c r="E13" s="8">
        <f>+'Març 2020'!E12</f>
        <v>467039.63</v>
      </c>
      <c r="F13" s="8">
        <f>+'Març 2020'!F12</f>
        <v>17.065716700165574</v>
      </c>
    </row>
    <row r="14" spans="1:6" ht="21" customHeight="1" x14ac:dyDescent="0.25">
      <c r="A14" s="13" t="s">
        <v>24</v>
      </c>
      <c r="B14" s="8">
        <f>+'Abril 2020'!B12</f>
        <v>7.08</v>
      </c>
      <c r="C14" s="8">
        <f>+'Abril 2020'!C12</f>
        <v>2467628.2400000002</v>
      </c>
      <c r="D14" s="8">
        <f>+'Abril 2020'!D12</f>
        <v>20.85</v>
      </c>
      <c r="E14" s="8">
        <f>+'Abril 2020'!E12</f>
        <v>924888.34</v>
      </c>
      <c r="F14" s="8">
        <f>+'Abril 2020'!F12</f>
        <v>10.834060486212865</v>
      </c>
    </row>
    <row r="15" spans="1:6" ht="21" customHeight="1" x14ac:dyDescent="0.25">
      <c r="A15" s="13" t="s">
        <v>25</v>
      </c>
      <c r="B15" s="8">
        <f>+'Maig 2020'!B12</f>
        <v>7.86</v>
      </c>
      <c r="C15" s="8">
        <f>+'Maig 2020'!C12</f>
        <v>2101128.08</v>
      </c>
      <c r="D15" s="8">
        <f>+'Maig 2020'!D12</f>
        <v>65.92</v>
      </c>
      <c r="E15" s="8">
        <f>+'Maig 2020'!E12</f>
        <v>145379.71</v>
      </c>
      <c r="F15" s="8">
        <f>+'Maig 2020'!F12</f>
        <v>11.617274290422113</v>
      </c>
    </row>
    <row r="16" spans="1:6" ht="21" customHeight="1" x14ac:dyDescent="0.25">
      <c r="A16" s="13" t="s">
        <v>26</v>
      </c>
      <c r="B16" s="8">
        <f>+'Juny 2020'!B12</f>
        <v>6.28</v>
      </c>
      <c r="C16" s="8">
        <f>+'Juny 2020'!C12</f>
        <v>1041510.03</v>
      </c>
      <c r="D16" s="8">
        <f>+'Juny 2020'!D12</f>
        <v>19.53</v>
      </c>
      <c r="E16" s="8">
        <f>+'Juny 2020'!E12</f>
        <v>908232.42</v>
      </c>
      <c r="F16" s="8">
        <f>+'Juny 2020'!F12</f>
        <v>12.452138050848717</v>
      </c>
    </row>
    <row r="17" spans="1:6" ht="21" customHeight="1" x14ac:dyDescent="0.25">
      <c r="A17" s="13" t="s">
        <v>27</v>
      </c>
      <c r="B17" s="8">
        <f>+'Juliol 2020'!B12</f>
        <v>13.11</v>
      </c>
      <c r="C17" s="8">
        <f>+'Juliol 2020'!C12</f>
        <v>1451686.11</v>
      </c>
      <c r="D17" s="8">
        <f>+'Juliol 2020'!D12</f>
        <v>46.15</v>
      </c>
      <c r="E17" s="8">
        <f>+'Juliol 2020'!E12</f>
        <v>333951.46999999997</v>
      </c>
      <c r="F17" s="8">
        <f>+'Juliol 2020'!F12</f>
        <v>19.289169105972782</v>
      </c>
    </row>
    <row r="18" spans="1:6" ht="21" customHeight="1" x14ac:dyDescent="0.25">
      <c r="A18" s="13" t="s">
        <v>28</v>
      </c>
      <c r="B18" s="8">
        <f>+'Agost 2020'!B12</f>
        <v>15.59</v>
      </c>
      <c r="C18" s="8">
        <f>+'Agost 2020'!C12</f>
        <v>2343748.11</v>
      </c>
      <c r="D18" s="8">
        <f>+'Agost 2020'!D12</f>
        <v>15.15</v>
      </c>
      <c r="E18" s="8">
        <f>+'Agost 2020'!E12</f>
        <v>602796.75</v>
      </c>
      <c r="F18" s="8">
        <f>+'Agost 2020'!F12</f>
        <v>15.499985904643584</v>
      </c>
    </row>
    <row r="19" spans="1:6" ht="21" customHeight="1" x14ac:dyDescent="0.25">
      <c r="A19" s="13" t="s">
        <v>29</v>
      </c>
      <c r="B19" s="8">
        <f>+'Setembre 2020'!B12</f>
        <v>10.42</v>
      </c>
      <c r="C19" s="8">
        <f>+'Setembre 2020'!C12</f>
        <v>1882115.28</v>
      </c>
      <c r="D19" s="8">
        <f>+'Setembre 2020'!D12</f>
        <v>6.87</v>
      </c>
      <c r="E19" s="8">
        <f>+'Setembre 2020'!E12</f>
        <v>360550.6</v>
      </c>
      <c r="F19" s="8">
        <f>+'Setembre 2020'!F12</f>
        <v>9.8492709219796932</v>
      </c>
    </row>
    <row r="20" spans="1:6" ht="21" customHeight="1" x14ac:dyDescent="0.25">
      <c r="A20" s="13" t="s">
        <v>30</v>
      </c>
      <c r="B20" s="8">
        <f>+'Octubre 2020'!B12</f>
        <v>14.86</v>
      </c>
      <c r="C20" s="8">
        <f>+'Octubre 2020'!C12</f>
        <v>1118268.4099999999</v>
      </c>
      <c r="D20" s="8">
        <f>+'Octubre 2020'!D12</f>
        <v>9.6300000000000008</v>
      </c>
      <c r="E20" s="8">
        <f>+'Octubre 2020'!E12</f>
        <v>587812.54</v>
      </c>
      <c r="F20" s="8">
        <f>+'Octubre 2020'!F12</f>
        <v>13.058057610220663</v>
      </c>
    </row>
    <row r="21" spans="1:6" ht="21" customHeight="1" x14ac:dyDescent="0.25">
      <c r="A21" s="13" t="s">
        <v>31</v>
      </c>
      <c r="B21" s="8">
        <f>+'Novembre 2020'!B12</f>
        <v>16.28</v>
      </c>
      <c r="C21" s="8">
        <f>+'Novembre 2020'!C12</f>
        <v>1334546.23</v>
      </c>
      <c r="D21" s="8">
        <f>+'Novembre 2020'!D12</f>
        <v>10.69</v>
      </c>
      <c r="E21" s="8">
        <f>+'Novembre 2020'!E12</f>
        <v>584810.73</v>
      </c>
      <c r="F21" s="8">
        <f>+'Novembre 2020'!F12</f>
        <v>14.576777489112812</v>
      </c>
    </row>
    <row r="22" spans="1:6" ht="21" customHeight="1" x14ac:dyDescent="0.25">
      <c r="A22" s="13" t="s">
        <v>32</v>
      </c>
      <c r="B22" s="8">
        <f>+'Desembre 2020'!B12</f>
        <v>9.0299999999999994</v>
      </c>
      <c r="C22" s="8">
        <f>+'Desembre 2020'!C12</f>
        <v>3906971.53</v>
      </c>
      <c r="D22" s="8">
        <f>+'Desembre 2020'!D12</f>
        <v>2.77</v>
      </c>
      <c r="E22" s="8">
        <f>+'Desembre 2020'!E12</f>
        <v>921746.19</v>
      </c>
      <c r="F22" s="8">
        <f>+'Desembre 2020'!F12</f>
        <v>7.8350386284746403</v>
      </c>
    </row>
    <row r="23" spans="1:6" x14ac:dyDescent="0.25">
      <c r="A23" s="10"/>
    </row>
    <row r="24" spans="1:6" x14ac:dyDescent="0.25">
      <c r="A24" s="10"/>
    </row>
  </sheetData>
  <mergeCells count="1">
    <mergeCell ref="A9:F9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24"/>
  <sheetViews>
    <sheetView zoomScaleNormal="100" zoomScaleSheetLayoutView="100" workbookViewId="0">
      <selection activeCell="G17" sqref="G17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43" t="s">
        <v>34</v>
      </c>
      <c r="B9" s="44"/>
      <c r="C9" s="44"/>
      <c r="D9" s="44"/>
      <c r="E9" s="44"/>
      <c r="F9" s="45"/>
    </row>
    <row r="10" spans="1:6" s="1" customFormat="1" ht="60" x14ac:dyDescent="0.25">
      <c r="A10" s="6" t="s">
        <v>9</v>
      </c>
      <c r="B10" s="7" t="s">
        <v>10</v>
      </c>
      <c r="C10" s="7" t="s">
        <v>11</v>
      </c>
      <c r="D10" s="7" t="s">
        <v>12</v>
      </c>
      <c r="E10" s="7" t="s">
        <v>13</v>
      </c>
      <c r="F10" s="7" t="s">
        <v>14</v>
      </c>
    </row>
    <row r="11" spans="1:6" ht="21" customHeight="1" x14ac:dyDescent="0.25">
      <c r="A11" s="9" t="s">
        <v>21</v>
      </c>
      <c r="B11" s="8">
        <f>+'Gener 2020'!B13</f>
        <v>0</v>
      </c>
      <c r="C11" s="8">
        <f>+'Gener 2020'!C13</f>
        <v>0</v>
      </c>
      <c r="D11" s="8">
        <f>+'Gener 2020'!D13</f>
        <v>29.19</v>
      </c>
      <c r="E11" s="8">
        <f>+'Gener 2020'!E13</f>
        <v>74427.839999999997</v>
      </c>
      <c r="F11" s="8">
        <f>+'Gener 2020'!F13</f>
        <v>29.19</v>
      </c>
    </row>
    <row r="12" spans="1:6" ht="21" customHeight="1" x14ac:dyDescent="0.25">
      <c r="A12" s="13" t="s">
        <v>22</v>
      </c>
      <c r="B12" s="8">
        <f>+'Febrer 2020'!B13</f>
        <v>7.32</v>
      </c>
      <c r="C12" s="8">
        <f>+'Febrer 2020'!C13</f>
        <v>32772.660000000003</v>
      </c>
      <c r="D12" s="8">
        <f>+'Febrer 2020'!D13</f>
        <v>61</v>
      </c>
      <c r="E12" s="8">
        <f>+'Febrer 2020'!E13</f>
        <v>67894.759999999995</v>
      </c>
      <c r="F12" s="8">
        <f>+'Febrer 2020'!F13</f>
        <v>43.524272611734766</v>
      </c>
    </row>
    <row r="13" spans="1:6" ht="21" customHeight="1" x14ac:dyDescent="0.25">
      <c r="A13" s="13" t="s">
        <v>23</v>
      </c>
      <c r="B13" s="8">
        <f>+'Març 2020'!B13</f>
        <v>6.2</v>
      </c>
      <c r="C13" s="8">
        <f>+'Març 2020'!C13</f>
        <v>328632.90999999997</v>
      </c>
      <c r="D13" s="8">
        <f>+'Març 2020'!D13</f>
        <v>16.71</v>
      </c>
      <c r="E13" s="8">
        <f>+'Març 2020'!E13</f>
        <v>92118.48</v>
      </c>
      <c r="F13" s="8">
        <f>+'Març 2020'!F13</f>
        <v>8.5010386841502772</v>
      </c>
    </row>
    <row r="14" spans="1:6" ht="21" customHeight="1" x14ac:dyDescent="0.25">
      <c r="A14" s="13" t="s">
        <v>24</v>
      </c>
      <c r="B14" s="8">
        <f>+'Abril 2020'!B13</f>
        <v>10.23</v>
      </c>
      <c r="C14" s="8">
        <f>+'Abril 2020'!C13</f>
        <v>524728.68000000005</v>
      </c>
      <c r="D14" s="8">
        <f>+'Abril 2020'!D13</f>
        <v>7.75</v>
      </c>
      <c r="E14" s="8">
        <f>+'Abril 2020'!E13</f>
        <v>26460.97</v>
      </c>
      <c r="F14" s="8">
        <f>+'Abril 2020'!F13</f>
        <v>10.110942601879408</v>
      </c>
    </row>
    <row r="15" spans="1:6" ht="21" customHeight="1" x14ac:dyDescent="0.25">
      <c r="A15" s="13" t="s">
        <v>25</v>
      </c>
      <c r="B15" s="8">
        <f>+'Maig 2020'!B13</f>
        <v>11.01</v>
      </c>
      <c r="C15" s="8">
        <f>+'Maig 2020'!C13</f>
        <v>139134</v>
      </c>
      <c r="D15" s="8">
        <f>+'Maig 2020'!D13</f>
        <v>18.45</v>
      </c>
      <c r="E15" s="8">
        <f>+'Maig 2020'!E13</f>
        <v>69318.570000000007</v>
      </c>
      <c r="F15" s="8">
        <f>+'Maig 2020'!F13</f>
        <v>13.484088761774442</v>
      </c>
    </row>
    <row r="16" spans="1:6" ht="21" customHeight="1" x14ac:dyDescent="0.25">
      <c r="A16" s="13" t="s">
        <v>26</v>
      </c>
      <c r="B16" s="11">
        <f>+'Juny 2020'!B13</f>
        <v>14.79</v>
      </c>
      <c r="C16" s="11">
        <f>+'Juny 2020'!C13</f>
        <v>231833.25</v>
      </c>
      <c r="D16" s="11">
        <f>+'Juny 2020'!D13</f>
        <v>10.66</v>
      </c>
      <c r="E16" s="11">
        <f>+'Juny 2020'!E13</f>
        <v>352999.99</v>
      </c>
      <c r="F16" s="11">
        <f>+'Juny 2020'!F13</f>
        <v>12.297169806729864</v>
      </c>
    </row>
    <row r="17" spans="1:7" ht="21" customHeight="1" x14ac:dyDescent="0.25">
      <c r="A17" s="13" t="s">
        <v>27</v>
      </c>
      <c r="B17" s="11">
        <f>+'Juliol 2020'!B13</f>
        <v>10.94</v>
      </c>
      <c r="C17" s="11">
        <f>+'Juliol 2020'!C13</f>
        <v>559783.27</v>
      </c>
      <c r="D17" s="11">
        <f>+'Juliol 2020'!D13</f>
        <v>9.0399999999999991</v>
      </c>
      <c r="E17" s="11">
        <f>+'Juliol 2020'!E13</f>
        <v>26727.599999999999</v>
      </c>
      <c r="F17" s="11">
        <f>+'Juliol 2020'!F13</f>
        <v>10.853416029271546</v>
      </c>
    </row>
    <row r="18" spans="1:7" ht="21" customHeight="1" x14ac:dyDescent="0.25">
      <c r="A18" s="13" t="s">
        <v>28</v>
      </c>
      <c r="B18" s="11">
        <f>+'Agost 2020'!B13</f>
        <v>10.68</v>
      </c>
      <c r="C18" s="11">
        <f>+'Agost 2020'!C13</f>
        <v>265966.69</v>
      </c>
      <c r="D18" s="11">
        <f>+'Agost 2020'!D13</f>
        <v>8.17</v>
      </c>
      <c r="E18" s="11">
        <f>+'Agost 2020'!E13</f>
        <v>35612.400000000001</v>
      </c>
      <c r="F18" s="11">
        <f>+'Agost 2020'!F13</f>
        <v>10.3836030448928</v>
      </c>
    </row>
    <row r="19" spans="1:7" ht="21" customHeight="1" x14ac:dyDescent="0.25">
      <c r="A19" s="13" t="s">
        <v>29</v>
      </c>
      <c r="B19" s="11">
        <f>+'Setembre 2020'!B13</f>
        <v>10.65</v>
      </c>
      <c r="C19" s="11">
        <f>+'Setembre 2020'!C13</f>
        <v>123525.21</v>
      </c>
      <c r="D19" s="11">
        <f>+'Setembre 2020'!D13</f>
        <v>23.72</v>
      </c>
      <c r="E19" s="11">
        <f>+'Setembre 2020'!E13</f>
        <v>49629.68</v>
      </c>
      <c r="F19" s="11">
        <f>+'Setembre 2020'!F13</f>
        <v>14.396125319360024</v>
      </c>
    </row>
    <row r="20" spans="1:7" ht="21" customHeight="1" x14ac:dyDescent="0.25">
      <c r="A20" s="13" t="s">
        <v>30</v>
      </c>
      <c r="B20" s="11">
        <f>+'Octubre 2020'!B13</f>
        <v>14.96</v>
      </c>
      <c r="C20" s="11">
        <f>+'Octubre 2020'!C13</f>
        <v>191413.5</v>
      </c>
      <c r="D20" s="11">
        <f>+'Octubre 2020'!D13</f>
        <v>23.03</v>
      </c>
      <c r="E20" s="11">
        <f>+'Octubre 2020'!E13</f>
        <v>110559.53</v>
      </c>
      <c r="F20" s="11">
        <f>+'Octubre 2020'!F13</f>
        <v>17.914619513868505</v>
      </c>
      <c r="G20" s="12"/>
    </row>
    <row r="21" spans="1:7" ht="21" customHeight="1" x14ac:dyDescent="0.25">
      <c r="A21" s="13" t="s">
        <v>31</v>
      </c>
      <c r="B21" s="11">
        <f>+'Novembre 2020'!B13</f>
        <v>15.68</v>
      </c>
      <c r="C21" s="11">
        <f>+'Novembre 2020'!C13</f>
        <v>361460.02</v>
      </c>
      <c r="D21" s="11">
        <f>+'Novembre 2020'!D13</f>
        <v>9.57</v>
      </c>
      <c r="E21" s="11">
        <f>+'Novembre 2020'!E13</f>
        <v>127295.59</v>
      </c>
      <c r="F21" s="11">
        <f>+'Novembre 2020'!F13</f>
        <v>14.088660608724267</v>
      </c>
      <c r="G21" s="12"/>
    </row>
    <row r="22" spans="1:7" ht="21" customHeight="1" x14ac:dyDescent="0.25">
      <c r="A22" s="13" t="s">
        <v>32</v>
      </c>
      <c r="B22" s="11">
        <f>+'Desembre 2020'!B13</f>
        <v>8</v>
      </c>
      <c r="C22" s="11">
        <f>+'Desembre 2020'!C13</f>
        <v>508216.57</v>
      </c>
      <c r="D22" s="11">
        <f>+'Desembre 2020'!D13</f>
        <v>0.81</v>
      </c>
      <c r="E22" s="11">
        <f>+'Desembre 2020'!E13</f>
        <v>313300.46000000002</v>
      </c>
      <c r="F22" s="11">
        <f>+'Desembre 2020'!F13</f>
        <v>5.2579627382770138</v>
      </c>
    </row>
    <row r="23" spans="1:7" x14ac:dyDescent="0.25">
      <c r="A23" s="10"/>
    </row>
    <row r="24" spans="1:7" x14ac:dyDescent="0.25">
      <c r="A24" s="10"/>
    </row>
  </sheetData>
  <mergeCells count="1">
    <mergeCell ref="A9:F9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1"/>
  <sheetViews>
    <sheetView zoomScaleNormal="100" zoomScaleSheetLayoutView="100" workbookViewId="0">
      <selection activeCell="G19" sqref="G19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43" t="s">
        <v>34</v>
      </c>
      <c r="B8" s="44"/>
      <c r="C8" s="44"/>
      <c r="D8" s="44"/>
      <c r="E8" s="44"/>
      <c r="F8" s="45"/>
    </row>
    <row r="9" spans="1:6" s="1" customFormat="1" ht="60" x14ac:dyDescent="0.25">
      <c r="A9" s="6" t="s">
        <v>9</v>
      </c>
      <c r="B9" s="7" t="s">
        <v>10</v>
      </c>
      <c r="C9" s="7" t="s">
        <v>11</v>
      </c>
      <c r="D9" s="7" t="s">
        <v>12</v>
      </c>
      <c r="E9" s="7" t="s">
        <v>13</v>
      </c>
      <c r="F9" s="7" t="s">
        <v>14</v>
      </c>
    </row>
    <row r="10" spans="1:6" ht="21.75" customHeight="1" x14ac:dyDescent="0.25">
      <c r="A10" s="9" t="s">
        <v>21</v>
      </c>
      <c r="B10" s="8">
        <f>+'Gener 2020'!B14</f>
        <v>256</v>
      </c>
      <c r="C10" s="8">
        <f>+'Gener 2020'!C14</f>
        <v>2944.06</v>
      </c>
      <c r="D10" s="8">
        <f>+'Gener 2020'!D14</f>
        <v>36.74</v>
      </c>
      <c r="E10" s="8">
        <f>+'Gener 2020'!E14</f>
        <v>10760.76</v>
      </c>
      <c r="F10" s="8">
        <f>+'Gener 2020'!F14</f>
        <v>83.841282293382918</v>
      </c>
    </row>
    <row r="11" spans="1:6" ht="21" customHeight="1" x14ac:dyDescent="0.25">
      <c r="A11" s="13" t="s">
        <v>22</v>
      </c>
      <c r="B11" s="8">
        <f>+'Febrer 2020'!B14</f>
        <v>9.69</v>
      </c>
      <c r="C11" s="8">
        <f>+'Febrer 2020'!C14</f>
        <v>60012.04</v>
      </c>
      <c r="D11" s="8">
        <f>+'Febrer 2020'!D14</f>
        <v>20.12</v>
      </c>
      <c r="E11" s="8">
        <f>+'Febrer 2020'!E14</f>
        <v>11269.58</v>
      </c>
      <c r="F11" s="8">
        <f>+'Febrer 2020'!F14</f>
        <v>11.33897654402355</v>
      </c>
    </row>
    <row r="12" spans="1:6" ht="21" customHeight="1" x14ac:dyDescent="0.25">
      <c r="A12" s="13" t="s">
        <v>23</v>
      </c>
      <c r="B12" s="8">
        <f>+'Març 2020'!B14</f>
        <v>4.03</v>
      </c>
      <c r="C12" s="8">
        <f>+'Març 2020'!C14</f>
        <v>618749.17000000004</v>
      </c>
      <c r="D12" s="8">
        <f>+'Març 2020'!D14</f>
        <v>13.92</v>
      </c>
      <c r="E12" s="8">
        <f>+'Març 2020'!E14</f>
        <v>59210.94</v>
      </c>
      <c r="F12" s="8">
        <f>+'Març 2020'!F14</f>
        <v>4.8937620236978248</v>
      </c>
    </row>
    <row r="13" spans="1:6" ht="21" customHeight="1" x14ac:dyDescent="0.25">
      <c r="A13" s="13" t="s">
        <v>24</v>
      </c>
      <c r="B13" s="8">
        <f>+'Abril 2020'!B14</f>
        <v>9.1199999999999992</v>
      </c>
      <c r="C13" s="8">
        <f>+'Abril 2020'!C14</f>
        <v>244757.47</v>
      </c>
      <c r="D13" s="8">
        <f>+'Abril 2020'!D14</f>
        <v>10.050000000000001</v>
      </c>
      <c r="E13" s="8">
        <f>+'Abril 2020'!E14</f>
        <v>70621.539999999994</v>
      </c>
      <c r="F13" s="8">
        <f>+'Abril 2020'!F14</f>
        <v>9.3282511204534497</v>
      </c>
    </row>
    <row r="14" spans="1:6" ht="21" customHeight="1" x14ac:dyDescent="0.25">
      <c r="A14" s="13" t="s">
        <v>25</v>
      </c>
      <c r="B14" s="8">
        <f>+'Maig 2020'!B14</f>
        <v>11.04</v>
      </c>
      <c r="C14" s="8">
        <f>+'Maig 2020'!C14</f>
        <v>122466.28</v>
      </c>
      <c r="D14" s="8">
        <f>+'Maig 2020'!D14</f>
        <v>133.59</v>
      </c>
      <c r="E14" s="8">
        <f>+'Maig 2020'!E14</f>
        <v>1492.46</v>
      </c>
      <c r="F14" s="8">
        <f>+'Maig 2020'!F14</f>
        <v>12.51549880710307</v>
      </c>
    </row>
    <row r="15" spans="1:6" ht="21" customHeight="1" x14ac:dyDescent="0.25">
      <c r="A15" s="13" t="s">
        <v>26</v>
      </c>
      <c r="B15" s="11">
        <f>+'Juny 2020'!B14</f>
        <v>11.13</v>
      </c>
      <c r="C15" s="11">
        <f>+'Juny 2020'!C14</f>
        <v>166570.12</v>
      </c>
      <c r="D15" s="11">
        <f>+'Juny 2020'!D14</f>
        <v>6.01</v>
      </c>
      <c r="E15" s="11">
        <f>+'Juny 2020'!E14</f>
        <v>48281.120000000003</v>
      </c>
      <c r="F15" s="11">
        <f>+'Juny 2020'!F14</f>
        <v>9.9794395731669976</v>
      </c>
    </row>
    <row r="16" spans="1:6" ht="21" customHeight="1" x14ac:dyDescent="0.25">
      <c r="A16" s="13" t="s">
        <v>27</v>
      </c>
      <c r="B16" s="11">
        <f>+'Juliol 2020'!B14</f>
        <v>7.56</v>
      </c>
      <c r="C16" s="11">
        <f>+'Juliol 2020'!C14</f>
        <v>136030.51</v>
      </c>
      <c r="D16" s="11">
        <f>+'Juliol 2020'!D14</f>
        <v>2.2999999999999998</v>
      </c>
      <c r="E16" s="11">
        <f>+'Juliol 2020'!E14</f>
        <v>323812.8</v>
      </c>
      <c r="F16" s="11">
        <f>+'Juliol 2020'!F14</f>
        <v>3.8560093341360129</v>
      </c>
    </row>
    <row r="17" spans="1:6" ht="21" customHeight="1" x14ac:dyDescent="0.25">
      <c r="A17" s="13" t="s">
        <v>28</v>
      </c>
      <c r="B17" s="11">
        <f>+'Agost 2020'!B14</f>
        <v>9.16</v>
      </c>
      <c r="C17" s="11">
        <f>+'Agost 2020'!C14</f>
        <v>571316.96</v>
      </c>
      <c r="D17" s="11">
        <f>+'Agost 2020'!D14</f>
        <v>31.92</v>
      </c>
      <c r="E17" s="11">
        <f>+'Agost 2020'!E14</f>
        <v>10646.82</v>
      </c>
      <c r="F17" s="11">
        <f>+'Agost 2020'!F14</f>
        <v>9.5763860905570457</v>
      </c>
    </row>
    <row r="18" spans="1:6" ht="21" customHeight="1" x14ac:dyDescent="0.25">
      <c r="A18" s="13" t="s">
        <v>29</v>
      </c>
      <c r="B18" s="11">
        <f>+'Setembre 2020'!B14</f>
        <v>12.58</v>
      </c>
      <c r="C18" s="11">
        <f>+'Setembre 2020'!C14</f>
        <v>27700.63</v>
      </c>
      <c r="D18" s="11">
        <f>+'Setembre 2020'!D14</f>
        <v>10.8</v>
      </c>
      <c r="E18" s="11">
        <f>+'Setembre 2020'!E14</f>
        <v>81372.66</v>
      </c>
      <c r="F18" s="11">
        <f>+'Setembre 2020'!F14</f>
        <v>11.252054956809317</v>
      </c>
    </row>
    <row r="19" spans="1:6" ht="21" customHeight="1" x14ac:dyDescent="0.25">
      <c r="A19" s="13" t="s">
        <v>30</v>
      </c>
      <c r="B19" s="11">
        <f>+'Octubre 2020'!B14</f>
        <v>30.79</v>
      </c>
      <c r="C19" s="11">
        <f>+'Octubre 2020'!C14</f>
        <v>81164.98</v>
      </c>
      <c r="D19" s="11">
        <f>+'Octubre 2020'!D14</f>
        <v>18.38</v>
      </c>
      <c r="E19" s="11">
        <f>+'Octubre 2020'!E14</f>
        <v>293916.99</v>
      </c>
      <c r="F19" s="11">
        <f>+'Octubre 2020'!F14</f>
        <v>21.065432738342501</v>
      </c>
    </row>
    <row r="20" spans="1:6" ht="21" customHeight="1" x14ac:dyDescent="0.25">
      <c r="A20" s="13" t="s">
        <v>31</v>
      </c>
      <c r="B20" s="11">
        <f>+'Novembre 2020'!B14</f>
        <v>24.05</v>
      </c>
      <c r="C20" s="11">
        <f>+'Novembre 2020'!C14</f>
        <v>476523.43</v>
      </c>
      <c r="D20" s="11">
        <f>+'Novembre 2020'!D14</f>
        <v>8.23</v>
      </c>
      <c r="E20" s="11">
        <f>+'Novembre 2020'!E14</f>
        <v>33167.9</v>
      </c>
      <c r="F20" s="11">
        <f>+'Novembre 2020'!F14</f>
        <v>23.020521672401212</v>
      </c>
    </row>
    <row r="21" spans="1:6" ht="21" customHeight="1" x14ac:dyDescent="0.25">
      <c r="A21" s="13" t="s">
        <v>32</v>
      </c>
      <c r="B21" s="11">
        <f>+'Desembre 2020'!B14</f>
        <v>12.95</v>
      </c>
      <c r="C21" s="11">
        <f>+'Desembre 2020'!C14</f>
        <v>443924.42</v>
      </c>
      <c r="D21" s="11">
        <f>+'Desembre 2020'!D14</f>
        <v>0</v>
      </c>
      <c r="E21" s="11">
        <f>+'Desembre 2020'!E14</f>
        <v>208918.17</v>
      </c>
      <c r="F21" s="11">
        <f>+'Desembre 2020'!F14</f>
        <v>8.8058305739519831</v>
      </c>
    </row>
  </sheetData>
  <mergeCells count="1">
    <mergeCell ref="A8:F8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21"/>
  <sheetViews>
    <sheetView zoomScaleNormal="100" zoomScaleSheetLayoutView="100" workbookViewId="0">
      <selection activeCell="G19" sqref="G19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43" t="s">
        <v>34</v>
      </c>
      <c r="B8" s="44"/>
      <c r="C8" s="44"/>
      <c r="D8" s="44"/>
      <c r="E8" s="44"/>
      <c r="F8" s="45"/>
    </row>
    <row r="9" spans="1:6" s="1" customFormat="1" ht="60" x14ac:dyDescent="0.25">
      <c r="A9" s="6" t="s">
        <v>9</v>
      </c>
      <c r="B9" s="7" t="s">
        <v>10</v>
      </c>
      <c r="C9" s="7" t="s">
        <v>11</v>
      </c>
      <c r="D9" s="7" t="s">
        <v>12</v>
      </c>
      <c r="E9" s="7" t="s">
        <v>13</v>
      </c>
      <c r="F9" s="7" t="s">
        <v>14</v>
      </c>
    </row>
    <row r="10" spans="1:6" ht="21.75" customHeight="1" x14ac:dyDescent="0.25">
      <c r="A10" s="9" t="s">
        <v>21</v>
      </c>
      <c r="B10" s="8">
        <f>+'Gener 2020'!B15</f>
        <v>0</v>
      </c>
      <c r="C10" s="8">
        <f>+'Gener 2020'!C15</f>
        <v>0</v>
      </c>
      <c r="D10" s="8">
        <f>+'Gener 2020'!D15</f>
        <v>30.95</v>
      </c>
      <c r="E10" s="8">
        <f>+'Gener 2020'!E15</f>
        <v>6473.03</v>
      </c>
      <c r="F10" s="8">
        <f>+'Gener 2020'!F15</f>
        <v>30.95</v>
      </c>
    </row>
    <row r="11" spans="1:6" ht="21" customHeight="1" x14ac:dyDescent="0.25">
      <c r="A11" s="13" t="s">
        <v>22</v>
      </c>
      <c r="B11" s="8">
        <f>+'Febrer 2020'!B15</f>
        <v>13.24</v>
      </c>
      <c r="C11" s="8">
        <f>+'Febrer 2020'!C15</f>
        <v>9638.2199999999993</v>
      </c>
      <c r="D11" s="8">
        <f>+'Febrer 2020'!D15</f>
        <v>60</v>
      </c>
      <c r="E11" s="8">
        <f>+'Febrer 2020'!E15</f>
        <v>6462.74</v>
      </c>
      <c r="F11" s="8">
        <f>+'Febrer 2020'!F15</f>
        <v>32.008925728652201</v>
      </c>
    </row>
    <row r="12" spans="1:6" ht="21" customHeight="1" x14ac:dyDescent="0.25">
      <c r="A12" s="13" t="s">
        <v>23</v>
      </c>
      <c r="B12" s="8">
        <f>+'Març 2020'!B15</f>
        <v>7.64</v>
      </c>
      <c r="C12" s="8">
        <f>+'Març 2020'!C15</f>
        <v>44356.84</v>
      </c>
      <c r="D12" s="8">
        <f>+'Març 2020'!D15</f>
        <v>13.92</v>
      </c>
      <c r="E12" s="8">
        <f>+'Març 2020'!E15</f>
        <v>6135.39</v>
      </c>
      <c r="F12" s="8">
        <f>+'Març 2020'!F15</f>
        <v>8.4030926421748457</v>
      </c>
    </row>
    <row r="13" spans="1:6" ht="21" customHeight="1" x14ac:dyDescent="0.25">
      <c r="A13" s="13" t="s">
        <v>24</v>
      </c>
      <c r="B13" s="8">
        <f>+'Abril 2020'!B15</f>
        <v>11.49</v>
      </c>
      <c r="C13" s="8">
        <f>+'Abril 2020'!C15</f>
        <v>23287.72</v>
      </c>
      <c r="D13" s="8">
        <f>+'Abril 2020'!D15</f>
        <v>7.37</v>
      </c>
      <c r="E13" s="8">
        <f>+'Abril 2020'!E15</f>
        <v>13667.31</v>
      </c>
      <c r="F13" s="8">
        <f>+'Abril 2020'!F15</f>
        <v>9.9662746180966444</v>
      </c>
    </row>
    <row r="14" spans="1:6" ht="21" customHeight="1" x14ac:dyDescent="0.25">
      <c r="A14" s="13" t="s">
        <v>25</v>
      </c>
      <c r="B14" s="8">
        <f>+'Maig 2020'!B15</f>
        <v>10</v>
      </c>
      <c r="C14" s="8">
        <f>+'Maig 2020'!C15</f>
        <v>28030.01</v>
      </c>
      <c r="D14" s="8">
        <f>+'Maig 2020'!D15</f>
        <v>13.71</v>
      </c>
      <c r="E14" s="8">
        <f>+'Maig 2020'!E15</f>
        <v>9456.94</v>
      </c>
      <c r="F14" s="8">
        <f>+'Maig 2020'!F15</f>
        <v>10.935932301774351</v>
      </c>
    </row>
    <row r="15" spans="1:6" ht="21" customHeight="1" x14ac:dyDescent="0.25">
      <c r="A15" s="13" t="s">
        <v>26</v>
      </c>
      <c r="B15" s="11">
        <f>+'Juny 2020'!B15</f>
        <v>8.06</v>
      </c>
      <c r="C15" s="11">
        <f>+'Juny 2020'!C15</f>
        <v>11948</v>
      </c>
      <c r="D15" s="11">
        <f>+'Juny 2020'!D15</f>
        <v>10.27</v>
      </c>
      <c r="E15" s="11">
        <f>+'Juny 2020'!E15</f>
        <v>22804.65</v>
      </c>
      <c r="F15" s="11">
        <f>+'Juny 2020'!F15</f>
        <v>9.5101995243528172</v>
      </c>
    </row>
    <row r="16" spans="1:6" ht="21" customHeight="1" x14ac:dyDescent="0.25">
      <c r="A16" s="13" t="s">
        <v>27</v>
      </c>
      <c r="B16" s="11">
        <f>+'Juliol 2020'!B15</f>
        <v>10.55</v>
      </c>
      <c r="C16" s="11">
        <f>+'Juliol 2020'!C15</f>
        <v>29151.26</v>
      </c>
      <c r="D16" s="11">
        <f>+'Juliol 2020'!D15</f>
        <v>156.93</v>
      </c>
      <c r="E16" s="11">
        <f>+'Juliol 2020'!E15</f>
        <v>933.58</v>
      </c>
      <c r="F16" s="11">
        <f>+'Juliol 2020'!F15</f>
        <v>15.092402100193985</v>
      </c>
    </row>
    <row r="17" spans="1:7" ht="21" customHeight="1" x14ac:dyDescent="0.25">
      <c r="A17" s="13" t="s">
        <v>28</v>
      </c>
      <c r="B17" s="11">
        <f>+'Agost 2020'!B15</f>
        <v>15.73</v>
      </c>
      <c r="C17" s="11">
        <f>+'Agost 2020'!C15</f>
        <v>1890.43</v>
      </c>
      <c r="D17" s="11">
        <f>+'Agost 2020'!D15</f>
        <v>28.19</v>
      </c>
      <c r="E17" s="11">
        <f>+'Agost 2020'!E15</f>
        <v>18593.71</v>
      </c>
      <c r="F17" s="11">
        <f>+'Agost 2020'!F15</f>
        <v>27.040097792731352</v>
      </c>
    </row>
    <row r="18" spans="1:7" ht="21" customHeight="1" x14ac:dyDescent="0.25">
      <c r="A18" s="13" t="s">
        <v>29</v>
      </c>
      <c r="B18" s="11">
        <f>+'Setembre 2020'!B15</f>
        <v>10.8</v>
      </c>
      <c r="C18" s="11">
        <f>+'Setembre 2020'!C15</f>
        <v>44232.92</v>
      </c>
      <c r="D18" s="11">
        <f>+'Setembre 2020'!D15</f>
        <v>18.309999999999999</v>
      </c>
      <c r="E18" s="11">
        <f>+'Setembre 2020'!E15</f>
        <v>15567.51</v>
      </c>
      <c r="F18" s="11">
        <f>+'Setembre 2020'!F15</f>
        <v>12.755036110944353</v>
      </c>
    </row>
    <row r="19" spans="1:7" ht="21" customHeight="1" x14ac:dyDescent="0.25">
      <c r="A19" s="13" t="s">
        <v>30</v>
      </c>
      <c r="B19" s="11">
        <f>+'Octubre 2020'!B15</f>
        <v>23.17</v>
      </c>
      <c r="C19" s="11">
        <f>+'Octubre 2020'!C15</f>
        <v>29327.17</v>
      </c>
      <c r="D19" s="11">
        <f>+'Octubre 2020'!D15</f>
        <v>20.71</v>
      </c>
      <c r="E19" s="11">
        <f>+'Octubre 2020'!E15</f>
        <v>12130.25</v>
      </c>
      <c r="F19" s="11">
        <f>+'Octubre 2020'!F15</f>
        <v>22.450215339015312</v>
      </c>
      <c r="G19" s="12"/>
    </row>
    <row r="20" spans="1:7" ht="21" customHeight="1" x14ac:dyDescent="0.25">
      <c r="A20" s="13" t="s">
        <v>31</v>
      </c>
      <c r="B20" s="11">
        <f>+'Novembre 2020'!B15</f>
        <v>13.76</v>
      </c>
      <c r="C20" s="11">
        <f>+'Novembre 2020'!C15</f>
        <v>35420.089999999997</v>
      </c>
      <c r="D20" s="11">
        <f>+'Novembre 2020'!D15</f>
        <v>61.11</v>
      </c>
      <c r="E20" s="11">
        <f>+'Novembre 2020'!E15</f>
        <v>3882.34</v>
      </c>
      <c r="F20" s="11">
        <f>+'Novembre 2020'!F15</f>
        <v>18.437288376316683</v>
      </c>
    </row>
    <row r="21" spans="1:7" ht="21" customHeight="1" x14ac:dyDescent="0.25">
      <c r="A21" s="13" t="s">
        <v>32</v>
      </c>
      <c r="B21" s="11">
        <f>+'Desembre 2020'!B15</f>
        <v>10.11</v>
      </c>
      <c r="C21" s="11">
        <f>+'Desembre 2020'!C15</f>
        <v>50781.31</v>
      </c>
      <c r="D21" s="11">
        <f>+'Desembre 2020'!D15</f>
        <v>0.24</v>
      </c>
      <c r="E21" s="11">
        <f>+'Desembre 2020'!E15</f>
        <v>24396.05</v>
      </c>
      <c r="F21" s="11">
        <f>+'Desembre 2020'!F15</f>
        <v>6.9070541463546995</v>
      </c>
    </row>
  </sheetData>
  <mergeCells count="1">
    <mergeCell ref="A8:F8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5"/>
  <sheetViews>
    <sheetView zoomScaleNormal="100" zoomScaleSheetLayoutView="100" workbookViewId="0">
      <selection activeCell="G18" sqref="G18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43" t="s">
        <v>34</v>
      </c>
      <c r="B9" s="44"/>
      <c r="C9" s="44"/>
      <c r="D9" s="44"/>
      <c r="E9" s="44"/>
      <c r="F9" s="45"/>
    </row>
    <row r="10" spans="1:6" s="1" customFormat="1" ht="60" x14ac:dyDescent="0.25">
      <c r="A10" s="6" t="s">
        <v>9</v>
      </c>
      <c r="B10" s="7" t="s">
        <v>10</v>
      </c>
      <c r="C10" s="7" t="s">
        <v>11</v>
      </c>
      <c r="D10" s="7" t="s">
        <v>12</v>
      </c>
      <c r="E10" s="7" t="s">
        <v>13</v>
      </c>
      <c r="F10" s="7" t="s">
        <v>14</v>
      </c>
    </row>
    <row r="11" spans="1:6" ht="21" customHeight="1" x14ac:dyDescent="0.25">
      <c r="A11" s="9" t="s">
        <v>21</v>
      </c>
      <c r="B11" s="14">
        <f>+'Gener 2020'!B16</f>
        <v>43</v>
      </c>
      <c r="C11" s="14">
        <f>+'Gener 2020'!C16</f>
        <v>3327.5</v>
      </c>
      <c r="D11" s="14">
        <f>+'Gener 2020'!D16</f>
        <v>35.15</v>
      </c>
      <c r="E11" s="14">
        <f>+'Gener 2020'!E16</f>
        <v>46413.59</v>
      </c>
      <c r="F11" s="14">
        <f>+'Gener 2020'!F16</f>
        <v>35.675136763187133</v>
      </c>
    </row>
    <row r="12" spans="1:6" ht="21" customHeight="1" x14ac:dyDescent="0.25">
      <c r="A12" s="13" t="s">
        <v>22</v>
      </c>
      <c r="B12" s="14">
        <f>+'Febrer 2020'!B16</f>
        <v>0</v>
      </c>
      <c r="C12" s="14">
        <f>+'Febrer 2020'!C16</f>
        <v>0</v>
      </c>
      <c r="D12" s="14">
        <f>+'Febrer 2020'!D16</f>
        <v>7.52</v>
      </c>
      <c r="E12" s="14">
        <f>+'Febrer 2020'!E16</f>
        <v>1593709.49</v>
      </c>
      <c r="F12" s="14">
        <f>+'Febrer 2020'!F16</f>
        <v>7.52</v>
      </c>
    </row>
    <row r="13" spans="1:6" ht="21" customHeight="1" x14ac:dyDescent="0.25">
      <c r="A13" s="13" t="s">
        <v>23</v>
      </c>
      <c r="B13" s="14">
        <f>+'Març 2020'!B16</f>
        <v>4.07</v>
      </c>
      <c r="C13" s="14">
        <f>+'Març 2020'!C16</f>
        <v>2017676.08</v>
      </c>
      <c r="D13" s="14">
        <f>+'Març 2020'!D16</f>
        <v>4</v>
      </c>
      <c r="E13" s="14">
        <f>+'Març 2020'!E16</f>
        <v>75652.55</v>
      </c>
      <c r="F13" s="14">
        <f>+'Març 2020'!F16</f>
        <v>4.0674702115931032</v>
      </c>
    </row>
    <row r="14" spans="1:6" ht="21" customHeight="1" x14ac:dyDescent="0.25">
      <c r="A14" s="13" t="s">
        <v>24</v>
      </c>
      <c r="B14" s="14">
        <f>+'Abril 2020'!B16</f>
        <v>7</v>
      </c>
      <c r="C14" s="14">
        <f>+'Abril 2020'!C16</f>
        <v>886079.95</v>
      </c>
      <c r="D14" s="14">
        <f>+'Abril 2020'!D16</f>
        <v>0.04</v>
      </c>
      <c r="E14" s="14">
        <f>+'Abril 2020'!E16</f>
        <v>1355041.58</v>
      </c>
      <c r="F14" s="14">
        <f>+'Abril 2020'!F16</f>
        <v>2.7917992083187024</v>
      </c>
    </row>
    <row r="15" spans="1:6" ht="21" customHeight="1" x14ac:dyDescent="0.25">
      <c r="A15" s="13" t="s">
        <v>25</v>
      </c>
      <c r="B15" s="14">
        <f>+'Maig 2020'!B16</f>
        <v>8.76</v>
      </c>
      <c r="C15" s="14">
        <f>+'Maig 2020'!C16</f>
        <v>2884946.04</v>
      </c>
      <c r="D15" s="14">
        <f>+'Maig 2020'!D16</f>
        <v>2</v>
      </c>
      <c r="E15" s="14">
        <f>+'Maig 2020'!E16</f>
        <v>287.55</v>
      </c>
      <c r="F15" s="14">
        <f>+'Maig 2020'!F16</f>
        <v>8.7593262805456256</v>
      </c>
    </row>
    <row r="16" spans="1:6" ht="21" customHeight="1" x14ac:dyDescent="0.25">
      <c r="A16" s="13" t="s">
        <v>26</v>
      </c>
      <c r="B16" s="14">
        <f>+'Juny 2020'!B16</f>
        <v>4.83</v>
      </c>
      <c r="C16" s="14">
        <f>+'Juny 2020'!C16</f>
        <v>1698711.02</v>
      </c>
      <c r="D16" s="14">
        <f>+'Juny 2020'!D16</f>
        <v>10.18</v>
      </c>
      <c r="E16" s="14">
        <f>+'Juny 2020'!E16</f>
        <v>9983.24</v>
      </c>
      <c r="F16" s="14">
        <f>+'Juny 2020'!F16</f>
        <v>4.8612579817526864</v>
      </c>
    </row>
    <row r="17" spans="1:6" ht="21" customHeight="1" x14ac:dyDescent="0.25">
      <c r="A17" s="13" t="s">
        <v>27</v>
      </c>
      <c r="B17" s="14">
        <f>+'Juliol 2020'!B16</f>
        <v>7.32</v>
      </c>
      <c r="C17" s="14">
        <f>+'Juliol 2020'!C16</f>
        <v>457280.67</v>
      </c>
      <c r="D17" s="14">
        <f>+'Juliol 2020'!D16</f>
        <v>0</v>
      </c>
      <c r="E17" s="14">
        <f>+'Juliol 2020'!E16</f>
        <v>0</v>
      </c>
      <c r="F17" s="14">
        <f>+'Juliol 2020'!F16</f>
        <v>7.32</v>
      </c>
    </row>
    <row r="18" spans="1:6" ht="21" customHeight="1" x14ac:dyDescent="0.25">
      <c r="A18" s="13" t="s">
        <v>28</v>
      </c>
      <c r="B18" s="14">
        <f>+'Agost 2020'!B16</f>
        <v>2.73</v>
      </c>
      <c r="C18" s="14">
        <f>+'Agost 2020'!C16</f>
        <v>1536265.55</v>
      </c>
      <c r="D18" s="14">
        <f>+'Agost 2020'!D16</f>
        <v>0.67</v>
      </c>
      <c r="E18" s="14">
        <f>+'Agost 2020'!E16</f>
        <v>1009362.74</v>
      </c>
      <c r="F18" s="14">
        <f>+'Agost 2020'!F16</f>
        <v>1.9131929066124576</v>
      </c>
    </row>
    <row r="19" spans="1:6" ht="21" customHeight="1" x14ac:dyDescent="0.25">
      <c r="A19" s="13" t="s">
        <v>29</v>
      </c>
      <c r="B19" s="14">
        <f>+'Setembre 2020'!B16</f>
        <v>5.12</v>
      </c>
      <c r="C19" s="14">
        <f>+'Setembre 2020'!C16</f>
        <v>2261862.44</v>
      </c>
      <c r="D19" s="14">
        <f>+'Setembre 2020'!D16</f>
        <v>2.5099999999999998</v>
      </c>
      <c r="E19" s="14">
        <f>+'Setembre 2020'!E16</f>
        <v>347875.76</v>
      </c>
      <c r="F19" s="14">
        <f>+'Setembre 2020'!F16</f>
        <v>4.7720893422949473</v>
      </c>
    </row>
    <row r="20" spans="1:6" ht="21" customHeight="1" x14ac:dyDescent="0.25">
      <c r="A20" s="13" t="s">
        <v>30</v>
      </c>
      <c r="B20" s="14">
        <f>+'Octubre 2020'!B16</f>
        <v>8.9700000000000006</v>
      </c>
      <c r="C20" s="14">
        <f>+'Octubre 2020'!C16</f>
        <v>814192.04</v>
      </c>
      <c r="D20" s="14">
        <f>+'Octubre 2020'!D16</f>
        <v>8</v>
      </c>
      <c r="E20" s="14">
        <f>+'Octubre 2020'!E16</f>
        <v>351.47</v>
      </c>
      <c r="F20" s="14">
        <f>+'Octubre 2020'!F16</f>
        <v>8.9695814515789341</v>
      </c>
    </row>
    <row r="21" spans="1:6" ht="21" customHeight="1" x14ac:dyDescent="0.25">
      <c r="A21" s="13" t="s">
        <v>31</v>
      </c>
      <c r="B21" s="14">
        <f>+'Novembre 2020'!B16</f>
        <v>2.29</v>
      </c>
      <c r="C21" s="14">
        <f>+'Novembre 2020'!C16</f>
        <v>1386930.16</v>
      </c>
      <c r="D21" s="14">
        <f>+'Novembre 2020'!D16</f>
        <v>5</v>
      </c>
      <c r="E21" s="14">
        <f>+'Novembre 2020'!E16</f>
        <v>302297.14</v>
      </c>
      <c r="F21" s="14">
        <f>+'Novembre 2020'!F16</f>
        <v>2.7749704059364899</v>
      </c>
    </row>
    <row r="22" spans="1:6" ht="21" customHeight="1" x14ac:dyDescent="0.25">
      <c r="A22" s="13" t="s">
        <v>32</v>
      </c>
      <c r="B22" s="14">
        <f>+'Desembre 2020'!B16</f>
        <v>4.74</v>
      </c>
      <c r="C22" s="14">
        <f>+'Desembre 2020'!C16</f>
        <v>1601880.22</v>
      </c>
      <c r="D22" s="14">
        <f>+'Desembre 2020'!D16</f>
        <v>0</v>
      </c>
      <c r="E22" s="14">
        <f>+'Desembre 2020'!E16</f>
        <v>36536.79</v>
      </c>
      <c r="F22" s="14">
        <f>+'Desembre 2020'!F16</f>
        <v>4.6342977376681409</v>
      </c>
    </row>
    <row r="25" spans="1:6" ht="34.5" customHeight="1" x14ac:dyDescent="0.25">
      <c r="A25" s="46"/>
      <c r="B25" s="46"/>
      <c r="C25" s="46"/>
      <c r="D25" s="46"/>
      <c r="E25" s="46"/>
      <c r="F25" s="46"/>
    </row>
  </sheetData>
  <mergeCells count="2">
    <mergeCell ref="A9:F9"/>
    <mergeCell ref="A25:F25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2"/>
  <sheetViews>
    <sheetView topLeftCell="A13" zoomScaleNormal="100" zoomScaleSheetLayoutView="100" workbookViewId="0">
      <selection activeCell="L19" sqref="L19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9" width="0" style="2" hidden="1" customWidth="1"/>
    <col min="10" max="16384" width="11.42578125" style="2"/>
  </cols>
  <sheetData>
    <row r="9" spans="1:6" s="5" customFormat="1" ht="21" customHeight="1" x14ac:dyDescent="0.25">
      <c r="A9" s="43" t="s">
        <v>34</v>
      </c>
      <c r="B9" s="44"/>
      <c r="C9" s="44"/>
      <c r="D9" s="44"/>
      <c r="E9" s="44"/>
      <c r="F9" s="45"/>
    </row>
    <row r="10" spans="1:6" s="1" customFormat="1" ht="60" x14ac:dyDescent="0.25">
      <c r="A10" s="6" t="s">
        <v>9</v>
      </c>
      <c r="B10" s="7" t="s">
        <v>10</v>
      </c>
      <c r="C10" s="7" t="s">
        <v>11</v>
      </c>
      <c r="D10" s="7" t="s">
        <v>12</v>
      </c>
      <c r="E10" s="7" t="s">
        <v>13</v>
      </c>
      <c r="F10" s="7" t="s">
        <v>14</v>
      </c>
    </row>
    <row r="11" spans="1:6" ht="21.75" customHeight="1" x14ac:dyDescent="0.25">
      <c r="A11" s="9" t="s">
        <v>21</v>
      </c>
      <c r="B11" s="8">
        <f>+'Gener 2020'!B17</f>
        <v>60</v>
      </c>
      <c r="C11" s="8">
        <f>+'Gener 2020'!C17</f>
        <v>127.05</v>
      </c>
      <c r="D11" s="8">
        <f>+'Gener 2020'!D17</f>
        <v>31.4</v>
      </c>
      <c r="E11" s="8">
        <f>+'Gener 2020'!E17</f>
        <v>2608.9499999999998</v>
      </c>
      <c r="F11" s="8">
        <f>+'Gener 2020'!F17</f>
        <v>32.728081140350874</v>
      </c>
    </row>
    <row r="12" spans="1:6" ht="21" customHeight="1" x14ac:dyDescent="0.25">
      <c r="A12" s="13" t="s">
        <v>22</v>
      </c>
      <c r="B12" s="8">
        <f>+'Febrer 2020'!B17</f>
        <v>31.31</v>
      </c>
      <c r="C12" s="8">
        <f>+'Febrer 2020'!C17</f>
        <v>5042.03</v>
      </c>
      <c r="D12" s="8">
        <f>+'Febrer 2020'!D17</f>
        <v>1</v>
      </c>
      <c r="E12" s="8">
        <f>+'Febrer 2020'!E17</f>
        <v>6637.39</v>
      </c>
      <c r="F12" s="8">
        <f>+'Febrer 2020'!F17</f>
        <v>14.084890285647747</v>
      </c>
    </row>
    <row r="13" spans="1:6" ht="21" customHeight="1" x14ac:dyDescent="0.25">
      <c r="A13" s="13" t="s">
        <v>23</v>
      </c>
      <c r="B13" s="8">
        <f>+'Març 2020'!B17</f>
        <v>11.94</v>
      </c>
      <c r="C13" s="8">
        <f>+'Març 2020'!C17</f>
        <v>6742.64</v>
      </c>
      <c r="D13" s="8">
        <f>+'Març 2020'!D17</f>
        <v>0</v>
      </c>
      <c r="E13" s="8">
        <f>+'Març 2020'!E17</f>
        <v>0</v>
      </c>
      <c r="F13" s="8">
        <f>+'Març 2020'!F17</f>
        <v>11.94</v>
      </c>
    </row>
    <row r="14" spans="1:6" ht="21" customHeight="1" x14ac:dyDescent="0.25">
      <c r="A14" s="13" t="s">
        <v>24</v>
      </c>
      <c r="B14" s="8">
        <f>+'Abril 2020'!B17</f>
        <v>6.37</v>
      </c>
      <c r="C14" s="8">
        <f>+'Abril 2020'!C17</f>
        <v>38128.18</v>
      </c>
      <c r="D14" s="8">
        <f>+'Abril 2020'!D17</f>
        <v>1.57</v>
      </c>
      <c r="E14" s="8">
        <f>+'Abril 2020'!E17</f>
        <v>6214.73</v>
      </c>
      <c r="F14" s="8">
        <f>+'Abril 2020'!F17</f>
        <v>5.6972722967437175</v>
      </c>
    </row>
    <row r="15" spans="1:6" ht="21" customHeight="1" x14ac:dyDescent="0.25">
      <c r="A15" s="13" t="s">
        <v>25</v>
      </c>
      <c r="B15" s="8">
        <f>+'Maig 2020'!B17</f>
        <v>13.88</v>
      </c>
      <c r="C15" s="8">
        <f>+'Maig 2020'!C17</f>
        <v>9523.08</v>
      </c>
      <c r="D15" s="8">
        <f>+'Maig 2020'!D17</f>
        <v>6</v>
      </c>
      <c r="E15" s="8">
        <f>+'Maig 2020'!E17</f>
        <v>107373.14</v>
      </c>
      <c r="F15" s="8">
        <f>+'Maig 2020'!F17</f>
        <v>6.6419529254239356</v>
      </c>
    </row>
    <row r="16" spans="1:6" ht="21" customHeight="1" x14ac:dyDescent="0.25">
      <c r="A16" s="13" t="s">
        <v>26</v>
      </c>
      <c r="B16" s="11">
        <f>+'Juny 2020'!B17</f>
        <v>7.22</v>
      </c>
      <c r="C16" s="11">
        <f>+'Juny 2020'!C17</f>
        <v>387998.5</v>
      </c>
      <c r="D16" s="11">
        <f>+'Juny 2020'!D17</f>
        <v>11.85</v>
      </c>
      <c r="E16" s="11">
        <f>+'Juny 2020'!E17</f>
        <v>312746.96999999997</v>
      </c>
      <c r="F16" s="11">
        <f>+'Juny 2020'!F17</f>
        <v>9.286397191408172</v>
      </c>
    </row>
    <row r="17" spans="1:9" ht="21" customHeight="1" x14ac:dyDescent="0.25">
      <c r="A17" s="13" t="s">
        <v>27</v>
      </c>
      <c r="B17" s="11">
        <f>+'Juliol 2020'!B17</f>
        <v>18.72</v>
      </c>
      <c r="C17" s="11">
        <f>+'Juliol 2020'!C17</f>
        <v>315675.19</v>
      </c>
      <c r="D17" s="11">
        <f>+'Juliol 2020'!D17</f>
        <v>8</v>
      </c>
      <c r="E17" s="11">
        <f>+'Juliol 2020'!E17</f>
        <v>7532.25</v>
      </c>
      <c r="F17" s="11">
        <f>+'Juliol 2020'!F17</f>
        <v>18.470173696496587</v>
      </c>
    </row>
    <row r="18" spans="1:9" ht="21" customHeight="1" x14ac:dyDescent="0.25">
      <c r="A18" s="13" t="s">
        <v>28</v>
      </c>
      <c r="B18" s="11">
        <f>+'Agost 2020'!B17</f>
        <v>0</v>
      </c>
      <c r="C18" s="11">
        <f>+'Agost 2020'!C17</f>
        <v>0</v>
      </c>
      <c r="D18" s="11">
        <f>+'Agost 2020'!D17</f>
        <v>6.18</v>
      </c>
      <c r="E18" s="11">
        <f>+'Agost 2020'!E17</f>
        <v>264933.49</v>
      </c>
      <c r="F18" s="11">
        <f>+'Agost 2020'!F17</f>
        <v>6.18</v>
      </c>
    </row>
    <row r="19" spans="1:9" ht="21" customHeight="1" x14ac:dyDescent="0.25">
      <c r="A19" s="13" t="s">
        <v>29</v>
      </c>
      <c r="B19" s="11">
        <f>+'Setembre 2020'!B17</f>
        <v>12.23</v>
      </c>
      <c r="C19" s="11">
        <f>+'Setembre 2020'!C17</f>
        <v>393271.66</v>
      </c>
      <c r="D19" s="11">
        <f>+'Setembre 2020'!D17</f>
        <v>5.12</v>
      </c>
      <c r="E19" s="11">
        <f>+'Setembre 2020'!E17</f>
        <v>102631.37</v>
      </c>
      <c r="F19" s="11">
        <f>+'Setembre 2020'!F17</f>
        <v>10.758524738596577</v>
      </c>
    </row>
    <row r="20" spans="1:9" ht="21" customHeight="1" x14ac:dyDescent="0.25">
      <c r="A20" s="13" t="s">
        <v>30</v>
      </c>
      <c r="B20" s="11">
        <f>+'Octubre 2020'!B17</f>
        <v>10.8</v>
      </c>
      <c r="C20" s="11">
        <f>+'Octubre 2020'!C17</f>
        <v>145847.31</v>
      </c>
      <c r="D20" s="11">
        <f>+'Octubre 2020'!D17</f>
        <v>22.91</v>
      </c>
      <c r="E20" s="11">
        <f>+'Octubre 2020'!E17</f>
        <v>30892.89</v>
      </c>
      <c r="F20" s="11">
        <f>+'Octubre 2020'!F17</f>
        <v>12.916739134050998</v>
      </c>
      <c r="G20" s="11">
        <f>+'Octubre 2020'!G17</f>
        <v>0</v>
      </c>
      <c r="H20" s="11">
        <f>+'Octubre 2020'!H17</f>
        <v>1575150.9480000001</v>
      </c>
      <c r="I20" s="11">
        <f>+'Octubre 2020'!I17</f>
        <v>707756.10990000004</v>
      </c>
    </row>
    <row r="21" spans="1:9" ht="21" customHeight="1" x14ac:dyDescent="0.25">
      <c r="A21" s="13" t="s">
        <v>31</v>
      </c>
      <c r="B21" s="11">
        <f>+'Novembre 2020'!B17</f>
        <v>11.73</v>
      </c>
      <c r="C21" s="11">
        <f>+'Novembre 2020'!C17</f>
        <v>239868.61</v>
      </c>
      <c r="D21" s="11">
        <f>+'Novembre 2020'!D17</f>
        <v>5.53</v>
      </c>
      <c r="E21" s="11">
        <f>+'Novembre 2020'!E17</f>
        <v>46926.51</v>
      </c>
      <c r="F21" s="11">
        <f>+'Novembre 2020'!F17</f>
        <v>10.715532382838314</v>
      </c>
    </row>
    <row r="22" spans="1:9" ht="21" customHeight="1" x14ac:dyDescent="0.25">
      <c r="A22" s="13" t="s">
        <v>32</v>
      </c>
      <c r="B22" s="11">
        <f>+'Desembre 2020'!B17</f>
        <v>10.29</v>
      </c>
      <c r="C22" s="11">
        <f>+'Desembre 2020'!C17</f>
        <v>644609.1</v>
      </c>
      <c r="D22" s="11">
        <f>+'Desembre 2020'!D17</f>
        <v>0</v>
      </c>
      <c r="E22" s="11">
        <f>+'Desembre 2020'!E17</f>
        <v>0</v>
      </c>
      <c r="F22" s="11">
        <f>+'Desembre 2020'!F17</f>
        <v>10.29</v>
      </c>
    </row>
  </sheetData>
  <mergeCells count="1">
    <mergeCell ref="A9:F9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5"/>
  <sheetViews>
    <sheetView topLeftCell="A13" zoomScaleNormal="100" zoomScaleSheetLayoutView="100" workbookViewId="0">
      <selection activeCell="F26" sqref="F26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43" t="s">
        <v>34</v>
      </c>
      <c r="B9" s="44"/>
      <c r="C9" s="44"/>
      <c r="D9" s="44"/>
      <c r="E9" s="44"/>
      <c r="F9" s="45"/>
    </row>
    <row r="10" spans="1:6" s="1" customFormat="1" ht="60" x14ac:dyDescent="0.25">
      <c r="A10" s="6" t="s">
        <v>9</v>
      </c>
      <c r="B10" s="7" t="s">
        <v>10</v>
      </c>
      <c r="C10" s="7" t="s">
        <v>11</v>
      </c>
      <c r="D10" s="7" t="s">
        <v>12</v>
      </c>
      <c r="E10" s="7" t="s">
        <v>13</v>
      </c>
      <c r="F10" s="7" t="s">
        <v>14</v>
      </c>
    </row>
    <row r="11" spans="1:6" ht="21" customHeight="1" x14ac:dyDescent="0.25">
      <c r="A11" s="9" t="s">
        <v>21</v>
      </c>
      <c r="B11" s="11">
        <f>+'Gener 2020'!B18</f>
        <v>39</v>
      </c>
      <c r="C11" s="11">
        <f>+'Gener 2020'!C18</f>
        <v>23721.98</v>
      </c>
      <c r="D11" s="11">
        <f>+'Gener 2020'!D18</f>
        <v>45.49</v>
      </c>
      <c r="E11" s="11">
        <f>+'Gener 2020'!E18</f>
        <v>679.25</v>
      </c>
      <c r="F11" s="11">
        <f>+'Gener 2020'!F18</f>
        <v>39.180660257700126</v>
      </c>
    </row>
    <row r="12" spans="1:6" ht="21" customHeight="1" x14ac:dyDescent="0.25">
      <c r="A12" s="13" t="s">
        <v>22</v>
      </c>
      <c r="B12" s="11">
        <f>+'Febrer 2020'!B18</f>
        <v>0</v>
      </c>
      <c r="C12" s="11">
        <f>+'Febrer 2020'!C18</f>
        <v>0</v>
      </c>
      <c r="D12" s="11">
        <f>+'Febrer 2020'!D18</f>
        <v>74.489999999999995</v>
      </c>
      <c r="E12" s="11">
        <f>+'Febrer 2020'!E18</f>
        <v>679.25</v>
      </c>
      <c r="F12" s="11">
        <f>+'Febrer 2020'!F18</f>
        <v>74.489999999999995</v>
      </c>
    </row>
    <row r="13" spans="1:6" ht="21" customHeight="1" x14ac:dyDescent="0.25">
      <c r="A13" s="13" t="s">
        <v>23</v>
      </c>
      <c r="B13" s="11">
        <f>+'Març 2020'!B18</f>
        <v>84.2</v>
      </c>
      <c r="C13" s="11">
        <f>+'Març 2020'!C18</f>
        <v>105.75</v>
      </c>
      <c r="D13" s="11">
        <f>+'Març 2020'!D18</f>
        <v>29.07</v>
      </c>
      <c r="E13" s="11">
        <f>+'Març 2020'!E18</f>
        <v>2135.67</v>
      </c>
      <c r="F13" s="11">
        <f>+'Març 2020'!F18</f>
        <v>31.67102858901946</v>
      </c>
    </row>
    <row r="14" spans="1:6" ht="21" customHeight="1" x14ac:dyDescent="0.25">
      <c r="A14" s="13" t="s">
        <v>24</v>
      </c>
      <c r="B14" s="11">
        <f>+'Abril 2020'!B18</f>
        <v>106</v>
      </c>
      <c r="C14" s="11">
        <f>+'Abril 2020'!C18</f>
        <v>185.52</v>
      </c>
      <c r="D14" s="11">
        <f>+'Abril 2020'!D18</f>
        <v>29.54</v>
      </c>
      <c r="E14" s="11">
        <f>+'Abril 2020'!E18</f>
        <v>5190.57</v>
      </c>
      <c r="F14" s="11">
        <f>+'Abril 2020'!F18</f>
        <v>32.178508507112042</v>
      </c>
    </row>
    <row r="15" spans="1:6" ht="21" customHeight="1" x14ac:dyDescent="0.25">
      <c r="A15" s="13" t="s">
        <v>25</v>
      </c>
      <c r="B15" s="11">
        <f>+'Maig 2020'!B18</f>
        <v>30.27</v>
      </c>
      <c r="C15" s="11">
        <f>+'Maig 2020'!C18</f>
        <v>5487.54</v>
      </c>
      <c r="D15" s="11">
        <f>+'Maig 2020'!D18</f>
        <v>105.54</v>
      </c>
      <c r="E15" s="11">
        <f>+'Maig 2020'!E18</f>
        <v>661.64</v>
      </c>
      <c r="F15" s="11">
        <f>+'Maig 2020'!F18</f>
        <v>38.368907951954569</v>
      </c>
    </row>
    <row r="16" spans="1:6" ht="21" customHeight="1" x14ac:dyDescent="0.25">
      <c r="A16" s="13" t="s">
        <v>26</v>
      </c>
      <c r="B16" s="11">
        <f>+'Juny 2020'!B18</f>
        <v>9.1199999999999992</v>
      </c>
      <c r="C16" s="11">
        <f>+'Juny 2020'!C18</f>
        <v>53483.08</v>
      </c>
      <c r="D16" s="11">
        <f>+'Juny 2020'!D18</f>
        <v>27.71</v>
      </c>
      <c r="E16" s="11">
        <f>+'Juny 2020'!E18</f>
        <v>7464.91</v>
      </c>
      <c r="F16" s="11">
        <f>+'Juny 2020'!F18</f>
        <v>11.396903256366615</v>
      </c>
    </row>
    <row r="17" spans="1:6" ht="21" customHeight="1" x14ac:dyDescent="0.25">
      <c r="A17" s="13" t="s">
        <v>27</v>
      </c>
      <c r="B17" s="11">
        <f>+'Juliol 2020'!B18</f>
        <v>0</v>
      </c>
      <c r="C17" s="11">
        <f>+'Juliol 2020'!C18</f>
        <v>0</v>
      </c>
      <c r="D17" s="11">
        <f>+'Juliol 2020'!D18</f>
        <v>10.52</v>
      </c>
      <c r="E17" s="11">
        <f>+'Juliol 2020'!E18</f>
        <v>41675.74</v>
      </c>
      <c r="F17" s="11">
        <f>+'Juliol 2020'!F18</f>
        <v>10.52</v>
      </c>
    </row>
    <row r="18" spans="1:6" ht="21" customHeight="1" x14ac:dyDescent="0.25">
      <c r="A18" s="13" t="s">
        <v>28</v>
      </c>
      <c r="B18" s="11">
        <f>+'Agost 2020'!B18</f>
        <v>13.29</v>
      </c>
      <c r="C18" s="11">
        <f>+'Agost 2020'!C18</f>
        <v>91959.37</v>
      </c>
      <c r="D18" s="11">
        <f>+'Agost 2020'!D18</f>
        <v>163.35</v>
      </c>
      <c r="E18" s="11">
        <f>+'Agost 2020'!E18</f>
        <v>123.28</v>
      </c>
      <c r="F18" s="11">
        <f>+'Agost 2020'!F18</f>
        <v>13.490899917628347</v>
      </c>
    </row>
    <row r="19" spans="1:6" ht="21" customHeight="1" x14ac:dyDescent="0.25">
      <c r="A19" s="13" t="s">
        <v>29</v>
      </c>
      <c r="B19" s="11">
        <f>+'Setembre 2020'!B18</f>
        <v>0</v>
      </c>
      <c r="C19" s="11">
        <f>+'Setembre 2020'!C18</f>
        <v>0</v>
      </c>
      <c r="D19" s="11">
        <f>+'Setembre 2020'!D18</f>
        <v>0</v>
      </c>
      <c r="E19" s="11">
        <f>+'Setembre 2020'!E18</f>
        <v>0</v>
      </c>
      <c r="F19" s="11">
        <f>+'Setembre 2020'!F18</f>
        <v>0</v>
      </c>
    </row>
    <row r="20" spans="1:6" ht="21" customHeight="1" x14ac:dyDescent="0.25">
      <c r="A20" s="13" t="s">
        <v>30</v>
      </c>
      <c r="B20" s="11">
        <f>+'Octubre 2020'!B18</f>
        <v>0</v>
      </c>
      <c r="C20" s="11">
        <f>+'Octubre 2020'!C18</f>
        <v>0</v>
      </c>
      <c r="D20" s="11">
        <f>+'Octubre 2020'!D18</f>
        <v>5.25</v>
      </c>
      <c r="E20" s="11">
        <f>+'Octubre 2020'!E18</f>
        <v>35456.839999999997</v>
      </c>
      <c r="F20" s="11">
        <f>+'Octubre 2020'!F18</f>
        <v>5.25</v>
      </c>
    </row>
    <row r="21" spans="1:6" ht="21" customHeight="1" x14ac:dyDescent="0.25">
      <c r="A21" s="13" t="s">
        <v>31</v>
      </c>
      <c r="B21" s="11">
        <f>+'Novembre 2020'!B18</f>
        <v>18.54</v>
      </c>
      <c r="C21" s="11">
        <f>+'Novembre 2020'!C18</f>
        <v>37372.85</v>
      </c>
      <c r="D21" s="11">
        <f>+'Novembre 2020'!D18</f>
        <v>0</v>
      </c>
      <c r="E21" s="11">
        <f>+'Novembre 2020'!E18</f>
        <v>0</v>
      </c>
      <c r="F21" s="11">
        <f>+'Novembre 2020'!F18</f>
        <v>18.54</v>
      </c>
    </row>
    <row r="22" spans="1:6" ht="21" customHeight="1" x14ac:dyDescent="0.25">
      <c r="A22" s="13" t="s">
        <v>32</v>
      </c>
      <c r="B22" s="11">
        <f>+'Desembre 2020'!B18</f>
        <v>6.69</v>
      </c>
      <c r="C22" s="11">
        <f>+'Desembre 2020'!C18</f>
        <v>63572.15</v>
      </c>
      <c r="D22" s="11">
        <f>+'Desembre 2020'!D18</f>
        <v>5.96</v>
      </c>
      <c r="E22" s="11">
        <f>+'Desembre 2020'!E18</f>
        <v>18690.12</v>
      </c>
      <c r="F22" s="11">
        <f>+'Desembre 2020'!F18</f>
        <v>6.5241428263528345</v>
      </c>
    </row>
    <row r="25" spans="1:6" ht="34.5" customHeight="1" x14ac:dyDescent="0.25">
      <c r="A25" s="46"/>
      <c r="B25" s="46"/>
      <c r="C25" s="46"/>
      <c r="D25" s="46"/>
      <c r="E25" s="46"/>
      <c r="F25" s="46"/>
    </row>
  </sheetData>
  <mergeCells count="2">
    <mergeCell ref="A9:F9"/>
    <mergeCell ref="A25:F25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4"/>
  <sheetViews>
    <sheetView showGridLines="0" view="pageBreakPreview" topLeftCell="A9" zoomScaleNormal="100" zoomScaleSheetLayoutView="100" workbookViewId="0">
      <selection activeCell="B19" sqref="B19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4" t="s">
        <v>15</v>
      </c>
      <c r="B9" s="35"/>
      <c r="C9" s="35"/>
      <c r="D9" s="35"/>
      <c r="E9" s="35"/>
      <c r="F9" s="36"/>
    </row>
    <row r="10" spans="1:10" ht="21" customHeight="1" x14ac:dyDescent="0.25">
      <c r="A10" s="37" t="s">
        <v>33</v>
      </c>
      <c r="B10" s="38"/>
      <c r="C10" s="38"/>
      <c r="D10" s="38"/>
      <c r="E10" s="38"/>
      <c r="F10" s="39"/>
    </row>
    <row r="11" spans="1:10" s="16" customFormat="1" ht="60" x14ac:dyDescent="0.25">
      <c r="A11" s="6" t="s">
        <v>0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</row>
    <row r="12" spans="1:10" s="20" customFormat="1" ht="21.75" customHeight="1" x14ac:dyDescent="0.25">
      <c r="A12" s="17" t="s">
        <v>1</v>
      </c>
      <c r="B12" s="18">
        <v>6.94</v>
      </c>
      <c r="C12" s="19">
        <v>478047.34</v>
      </c>
      <c r="D12" s="18">
        <v>52.24</v>
      </c>
      <c r="E12" s="19">
        <v>877727.76</v>
      </c>
      <c r="F12" s="18">
        <f t="shared" ref="F12:F22" si="0">+((B12*C12)+(D12*E12))/(C12+E12)</f>
        <v>36.267185259561117</v>
      </c>
      <c r="H12" s="20">
        <f>+B12*C12</f>
        <v>3317648.5396000003</v>
      </c>
      <c r="I12" s="20">
        <f>+D12*E12</f>
        <v>45852498.182400003</v>
      </c>
      <c r="J12" s="20">
        <f>+H12+I12</f>
        <v>49170146.722000003</v>
      </c>
    </row>
    <row r="13" spans="1:10" s="20" customFormat="1" ht="21.75" customHeight="1" x14ac:dyDescent="0.25">
      <c r="A13" s="17" t="s">
        <v>2</v>
      </c>
      <c r="B13" s="18">
        <v>7.32</v>
      </c>
      <c r="C13" s="19">
        <v>32772.660000000003</v>
      </c>
      <c r="D13" s="18">
        <v>61</v>
      </c>
      <c r="E13" s="19">
        <v>67894.759999999995</v>
      </c>
      <c r="F13" s="18">
        <f t="shared" si="0"/>
        <v>43.524272611734766</v>
      </c>
      <c r="H13" s="20">
        <f t="shared" ref="H13:H22" si="1">+B13*C13</f>
        <v>239895.87120000002</v>
      </c>
      <c r="I13" s="20">
        <f t="shared" ref="I13:I22" si="2">+D13*E13</f>
        <v>4141580.36</v>
      </c>
      <c r="J13" s="20">
        <f t="shared" ref="J13:J22" si="3">+H13+I13</f>
        <v>4381476.2312000003</v>
      </c>
    </row>
    <row r="14" spans="1:10" s="20" customFormat="1" ht="21.75" customHeight="1" x14ac:dyDescent="0.25">
      <c r="A14" s="17" t="s">
        <v>3</v>
      </c>
      <c r="B14" s="18">
        <v>9.69</v>
      </c>
      <c r="C14" s="19">
        <v>60012.04</v>
      </c>
      <c r="D14" s="18">
        <v>20.12</v>
      </c>
      <c r="E14" s="19">
        <v>11269.58</v>
      </c>
      <c r="F14" s="18">
        <f t="shared" si="0"/>
        <v>11.33897654402355</v>
      </c>
      <c r="H14" s="20">
        <f t="shared" si="1"/>
        <v>581516.66759999993</v>
      </c>
      <c r="I14" s="20">
        <f t="shared" si="2"/>
        <v>226743.94960000002</v>
      </c>
      <c r="J14" s="20">
        <f t="shared" si="3"/>
        <v>808260.61719999998</v>
      </c>
    </row>
    <row r="15" spans="1:10" s="20" customFormat="1" ht="21.75" customHeight="1" x14ac:dyDescent="0.25">
      <c r="A15" s="17" t="s">
        <v>4</v>
      </c>
      <c r="B15" s="18">
        <v>13.24</v>
      </c>
      <c r="C15" s="19">
        <v>9638.2199999999993</v>
      </c>
      <c r="D15" s="18">
        <v>60</v>
      </c>
      <c r="E15" s="19">
        <v>6462.74</v>
      </c>
      <c r="F15" s="18">
        <f t="shared" si="0"/>
        <v>32.008925728652201</v>
      </c>
      <c r="H15" s="20">
        <f t="shared" si="1"/>
        <v>127610.03279999999</v>
      </c>
      <c r="I15" s="20">
        <f t="shared" si="2"/>
        <v>387764.39999999997</v>
      </c>
      <c r="J15" s="20">
        <f t="shared" si="3"/>
        <v>515374.43279999995</v>
      </c>
    </row>
    <row r="16" spans="1:10" s="20" customFormat="1" ht="21.75" customHeight="1" x14ac:dyDescent="0.25">
      <c r="A16" s="17" t="s">
        <v>16</v>
      </c>
      <c r="B16" s="18">
        <v>0</v>
      </c>
      <c r="C16" s="19">
        <v>0</v>
      </c>
      <c r="D16" s="18">
        <v>7.52</v>
      </c>
      <c r="E16" s="19">
        <v>1593709.49</v>
      </c>
      <c r="F16" s="18">
        <f>+((B16*C16)+(D16*E16))/(C16+E16)</f>
        <v>7.52</v>
      </c>
      <c r="H16" s="20">
        <f>+B16*C16</f>
        <v>0</v>
      </c>
      <c r="I16" s="20">
        <f>+D16*E16</f>
        <v>11984695.364799999</v>
      </c>
      <c r="J16" s="20">
        <f>+H16+I16</f>
        <v>11984695.364799999</v>
      </c>
    </row>
    <row r="17" spans="1:11" s="20" customFormat="1" ht="21.75" customHeight="1" x14ac:dyDescent="0.25">
      <c r="A17" s="17" t="s">
        <v>5</v>
      </c>
      <c r="B17" s="18">
        <v>31.31</v>
      </c>
      <c r="C17" s="19">
        <v>5042.03</v>
      </c>
      <c r="D17" s="18">
        <v>1</v>
      </c>
      <c r="E17" s="19">
        <v>6637.39</v>
      </c>
      <c r="F17" s="18">
        <f t="shared" si="0"/>
        <v>14.084890285647747</v>
      </c>
      <c r="H17" s="20">
        <f t="shared" si="1"/>
        <v>157865.95929999999</v>
      </c>
      <c r="I17" s="20">
        <f t="shared" si="2"/>
        <v>6637.39</v>
      </c>
      <c r="J17" s="20">
        <f t="shared" si="3"/>
        <v>164503.3493</v>
      </c>
    </row>
    <row r="18" spans="1:11" s="20" customFormat="1" ht="21.75" customHeight="1" x14ac:dyDescent="0.25">
      <c r="A18" s="17" t="s">
        <v>17</v>
      </c>
      <c r="B18" s="18">
        <v>0</v>
      </c>
      <c r="C18" s="19">
        <v>0</v>
      </c>
      <c r="D18" s="18">
        <v>74.489999999999995</v>
      </c>
      <c r="E18" s="19">
        <v>679.25</v>
      </c>
      <c r="F18" s="18">
        <f>+((B18*C18)+(D18*E18))/(C18+E18)</f>
        <v>74.489999999999995</v>
      </c>
      <c r="H18" s="20">
        <f>+B18*C18</f>
        <v>0</v>
      </c>
      <c r="I18" s="20">
        <f>+D18*E18</f>
        <v>50597.332499999997</v>
      </c>
      <c r="J18" s="20">
        <f>+H18+I18</f>
        <v>50597.332499999997</v>
      </c>
    </row>
    <row r="19" spans="1:11" s="20" customFormat="1" ht="21.75" customHeight="1" x14ac:dyDescent="0.25">
      <c r="A19" s="17" t="s">
        <v>19</v>
      </c>
      <c r="B19" s="18">
        <v>38.61</v>
      </c>
      <c r="C19" s="19">
        <v>3710.41</v>
      </c>
      <c r="D19" s="18">
        <v>21.6</v>
      </c>
      <c r="E19" s="19">
        <v>4082.59</v>
      </c>
      <c r="F19" s="18">
        <f>+((B19*C19)+(D19*E19))/(C19+E19)</f>
        <v>29.698816129860134</v>
      </c>
      <c r="H19" s="20">
        <f>+B19*C19</f>
        <v>143258.9301</v>
      </c>
      <c r="I19" s="20">
        <f>+D19*E19</f>
        <v>88183.944000000003</v>
      </c>
      <c r="J19" s="20">
        <f>+H19+I19</f>
        <v>231442.87410000002</v>
      </c>
      <c r="K19" s="26"/>
    </row>
    <row r="20" spans="1:11" s="20" customFormat="1" ht="21.75" customHeight="1" x14ac:dyDescent="0.25">
      <c r="A20" s="17" t="s">
        <v>6</v>
      </c>
      <c r="B20" s="21">
        <v>0.96</v>
      </c>
      <c r="C20" s="27">
        <v>94896.28</v>
      </c>
      <c r="D20" s="21">
        <v>0</v>
      </c>
      <c r="E20" s="27">
        <v>0</v>
      </c>
      <c r="F20" s="21">
        <f>+((B20*C20)+(D20*E20))/(C20+E20)</f>
        <v>0.96</v>
      </c>
      <c r="H20" s="20">
        <f>+B20*C20</f>
        <v>91100.428799999994</v>
      </c>
      <c r="I20" s="20">
        <f>+D20*E20</f>
        <v>0</v>
      </c>
      <c r="J20" s="20">
        <f>+H20+I20</f>
        <v>91100.428799999994</v>
      </c>
    </row>
    <row r="21" spans="1:11" s="20" customFormat="1" ht="21.75" customHeight="1" x14ac:dyDescent="0.25">
      <c r="A21" s="25" t="s">
        <v>18</v>
      </c>
      <c r="B21" s="18">
        <v>23.52</v>
      </c>
      <c r="C21" s="19">
        <v>226544.21</v>
      </c>
      <c r="D21" s="18">
        <v>23.33</v>
      </c>
      <c r="E21" s="19">
        <v>241170.73</v>
      </c>
      <c r="F21" s="18">
        <f>+((B21*C21)+(D21*E21))/(C21+E21)</f>
        <v>23.422029131889609</v>
      </c>
      <c r="H21" s="20">
        <f>+B21*C21</f>
        <v>5328319.8191999998</v>
      </c>
      <c r="I21" s="20">
        <f>+D21*E21</f>
        <v>5626513.1309000002</v>
      </c>
      <c r="J21" s="20">
        <f>+H21+I21</f>
        <v>10954832.950100001</v>
      </c>
    </row>
    <row r="22" spans="1:11" s="20" customFormat="1" ht="21.75" customHeight="1" x14ac:dyDescent="0.25">
      <c r="A22" s="17" t="s">
        <v>7</v>
      </c>
      <c r="B22" s="18">
        <v>3.23</v>
      </c>
      <c r="C22" s="19">
        <v>9704.7999999999993</v>
      </c>
      <c r="D22" s="18">
        <v>16.22</v>
      </c>
      <c r="E22" s="19">
        <v>46684.58</v>
      </c>
      <c r="F22" s="18">
        <f t="shared" si="0"/>
        <v>13.984377760493198</v>
      </c>
      <c r="H22" s="20">
        <f t="shared" si="1"/>
        <v>31346.503999999997</v>
      </c>
      <c r="I22" s="20">
        <f t="shared" si="2"/>
        <v>757223.88760000002</v>
      </c>
      <c r="J22" s="20">
        <f t="shared" si="3"/>
        <v>788570.39159999997</v>
      </c>
    </row>
    <row r="23" spans="1:11" s="4" customFormat="1" ht="21.75" customHeight="1" x14ac:dyDescent="0.25">
      <c r="A23" s="40" t="s">
        <v>8</v>
      </c>
      <c r="B23" s="41"/>
      <c r="C23" s="22">
        <f>SUM(C12:C22)</f>
        <v>920367.99000000011</v>
      </c>
      <c r="D23" s="22"/>
      <c r="E23" s="22">
        <f>SUM(E12:E22)</f>
        <v>2856318.87</v>
      </c>
      <c r="F23" s="23">
        <f>+J23/(E23+C23)</f>
        <v>20.955139684098672</v>
      </c>
      <c r="J23" s="4">
        <f>SUM(J12:J22)</f>
        <v>79141000.694400012</v>
      </c>
    </row>
    <row r="24" spans="1:11" ht="24" customHeight="1" x14ac:dyDescent="0.25">
      <c r="A24" s="42"/>
      <c r="B24" s="42"/>
      <c r="C24" s="42"/>
      <c r="D24" s="42"/>
      <c r="E24" s="42"/>
      <c r="F24" s="42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4"/>
  <sheetViews>
    <sheetView topLeftCell="A2" zoomScaleNormal="100" zoomScaleSheetLayoutView="100" workbookViewId="0">
      <selection activeCell="N24" sqref="N24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43" t="s">
        <v>34</v>
      </c>
      <c r="B9" s="44"/>
      <c r="C9" s="44"/>
      <c r="D9" s="44"/>
      <c r="E9" s="44"/>
      <c r="F9" s="45"/>
    </row>
    <row r="10" spans="1:6" s="1" customFormat="1" ht="60" x14ac:dyDescent="0.25">
      <c r="A10" s="6" t="s">
        <v>9</v>
      </c>
      <c r="B10" s="7" t="s">
        <v>10</v>
      </c>
      <c r="C10" s="7" t="s">
        <v>11</v>
      </c>
      <c r="D10" s="7" t="s">
        <v>12</v>
      </c>
      <c r="E10" s="7" t="s">
        <v>13</v>
      </c>
      <c r="F10" s="7" t="s">
        <v>14</v>
      </c>
    </row>
    <row r="11" spans="1:6" ht="21" customHeight="1" x14ac:dyDescent="0.25">
      <c r="A11" s="9" t="s">
        <v>21</v>
      </c>
      <c r="B11" s="11">
        <f>+'Gener 2020'!B19</f>
        <v>27.54</v>
      </c>
      <c r="C11" s="11">
        <f>+'Gener 2020'!C19</f>
        <v>11656.18</v>
      </c>
      <c r="D11" s="11">
        <f>+'Gener 2020'!D19</f>
        <v>29.9</v>
      </c>
      <c r="E11" s="11">
        <f>+'Gener 2020'!E19</f>
        <v>3469.06</v>
      </c>
      <c r="F11" s="11">
        <f>+'Gener 2020'!F19</f>
        <v>28.081279450772353</v>
      </c>
    </row>
    <row r="12" spans="1:6" ht="21" customHeight="1" x14ac:dyDescent="0.25">
      <c r="A12" s="13" t="s">
        <v>22</v>
      </c>
      <c r="B12" s="11">
        <f>+'Febrer 2020'!B19</f>
        <v>38.61</v>
      </c>
      <c r="C12" s="11">
        <f>+'Febrer 2020'!C19</f>
        <v>3710.41</v>
      </c>
      <c r="D12" s="11">
        <f>+'Febrer 2020'!D19</f>
        <v>21.6</v>
      </c>
      <c r="E12" s="11">
        <f>+'Febrer 2020'!E19</f>
        <v>4082.59</v>
      </c>
      <c r="F12" s="11">
        <f>+'Febrer 2020'!F19</f>
        <v>29.698816129860134</v>
      </c>
    </row>
    <row r="13" spans="1:6" ht="21" customHeight="1" x14ac:dyDescent="0.25">
      <c r="A13" s="13" t="s">
        <v>23</v>
      </c>
      <c r="B13" s="11">
        <f>+'Març 2020'!B19</f>
        <v>31.96</v>
      </c>
      <c r="C13" s="11">
        <f>+'Març 2020'!C19</f>
        <v>4239.32</v>
      </c>
      <c r="D13" s="11">
        <f>+'Març 2020'!D19</f>
        <v>45.5</v>
      </c>
      <c r="E13" s="11">
        <f>+'Març 2020'!E19</f>
        <v>1686.86</v>
      </c>
      <c r="F13" s="11">
        <f>+'Març 2020'!F19</f>
        <v>35.814098998005463</v>
      </c>
    </row>
    <row r="14" spans="1:6" ht="21" customHeight="1" x14ac:dyDescent="0.25">
      <c r="A14" s="13" t="s">
        <v>24</v>
      </c>
      <c r="B14" s="11">
        <f>+'Abril 2020'!B19</f>
        <v>29.73</v>
      </c>
      <c r="C14" s="11">
        <f>+'Abril 2020'!C19</f>
        <v>9051.43</v>
      </c>
      <c r="D14" s="11">
        <f>+'Abril 2020'!D19</f>
        <v>22.74</v>
      </c>
      <c r="E14" s="11">
        <f>+'Abril 2020'!E19</f>
        <v>4094.21</v>
      </c>
      <c r="F14" s="11">
        <f>+'Abril 2020'!F19</f>
        <v>27.552964275607732</v>
      </c>
    </row>
    <row r="15" spans="1:6" ht="21" customHeight="1" x14ac:dyDescent="0.25">
      <c r="A15" s="13" t="s">
        <v>25</v>
      </c>
      <c r="B15" s="11">
        <f>+'Maig 2020'!B19</f>
        <v>12.77</v>
      </c>
      <c r="C15" s="11">
        <f>+'Maig 2020'!C19</f>
        <v>53007.94</v>
      </c>
      <c r="D15" s="11">
        <f>+'Maig 2020'!D19</f>
        <v>17.79</v>
      </c>
      <c r="E15" s="11">
        <f>+'Maig 2020'!E19</f>
        <v>4820.46</v>
      </c>
      <c r="F15" s="11">
        <f>+'Maig 2020'!F19</f>
        <v>13.188457180209031</v>
      </c>
    </row>
    <row r="16" spans="1:6" ht="21" customHeight="1" x14ac:dyDescent="0.25">
      <c r="A16" s="13" t="s">
        <v>26</v>
      </c>
      <c r="B16" s="11">
        <f>+'Juny 2020'!B19</f>
        <v>28.44</v>
      </c>
      <c r="C16" s="11">
        <f>+'Juny 2020'!C19</f>
        <v>6240.34</v>
      </c>
      <c r="D16" s="11">
        <f>+'Juny 2020'!D19</f>
        <v>20.440000000000001</v>
      </c>
      <c r="E16" s="11">
        <f>+'Juny 2020'!E19</f>
        <v>3664.57</v>
      </c>
      <c r="F16" s="11">
        <f>+'Juny 2020'!F19</f>
        <v>25.480199254713067</v>
      </c>
    </row>
    <row r="17" spans="1:6" ht="21" customHeight="1" x14ac:dyDescent="0.25">
      <c r="A17" s="13" t="s">
        <v>27</v>
      </c>
      <c r="B17" s="11">
        <f>+'Juliol 2020'!B19</f>
        <v>27.97</v>
      </c>
      <c r="C17" s="11">
        <f>+'Juliol 2020'!C19</f>
        <v>6687.32</v>
      </c>
      <c r="D17" s="11">
        <f>+'Juliol 2020'!D19</f>
        <v>32.25</v>
      </c>
      <c r="E17" s="11">
        <f>+'Juliol 2020'!E19</f>
        <v>6790.09</v>
      </c>
      <c r="F17" s="11">
        <f>+'Juliol 2020'!F19</f>
        <v>30.12631825402655</v>
      </c>
    </row>
    <row r="18" spans="1:6" ht="21" customHeight="1" x14ac:dyDescent="0.25">
      <c r="A18" s="13" t="s">
        <v>28</v>
      </c>
      <c r="B18" s="11">
        <f>+'Agost 2020'!B19</f>
        <v>21.27</v>
      </c>
      <c r="C18" s="11">
        <f>+'Agost 2020'!C19</f>
        <v>23770.54</v>
      </c>
      <c r="D18" s="11">
        <f>+'Agost 2020'!D19</f>
        <v>29.8</v>
      </c>
      <c r="E18" s="11">
        <f>+'Agost 2020'!E19</f>
        <v>2448.0100000000002</v>
      </c>
      <c r="F18" s="11">
        <f>+'Agost 2020'!F19</f>
        <v>22.06644089013313</v>
      </c>
    </row>
    <row r="19" spans="1:6" ht="21" customHeight="1" x14ac:dyDescent="0.25">
      <c r="A19" s="13" t="s">
        <v>29</v>
      </c>
      <c r="B19" s="11">
        <f>+'Setembre 2020'!B19</f>
        <v>49.52</v>
      </c>
      <c r="C19" s="11">
        <f>+'Setembre 2020'!C19</f>
        <v>15658.39</v>
      </c>
      <c r="D19" s="11">
        <f>+'Setembre 2020'!D19</f>
        <v>39.82</v>
      </c>
      <c r="E19" s="11">
        <f>+'Setembre 2020'!E19</f>
        <v>2333.2199999999998</v>
      </c>
      <c r="F19" s="11">
        <f>+'Setembre 2020'!F19</f>
        <v>48.262067330272274</v>
      </c>
    </row>
    <row r="20" spans="1:6" ht="21" customHeight="1" x14ac:dyDescent="0.25">
      <c r="A20" s="13" t="s">
        <v>30</v>
      </c>
      <c r="B20" s="11">
        <f>+'Octubre 2020'!B19</f>
        <v>36.51</v>
      </c>
      <c r="C20" s="11">
        <f>+'Octubre 2020'!C19</f>
        <v>10706.91</v>
      </c>
      <c r="D20" s="11">
        <f>+'Octubre 2020'!D19</f>
        <v>25.17</v>
      </c>
      <c r="E20" s="11">
        <f>+'Octubre 2020'!E19</f>
        <v>4172.3</v>
      </c>
      <c r="F20" s="11">
        <f>+'Octubre 2020'!F19</f>
        <v>33.330134805544112</v>
      </c>
    </row>
    <row r="21" spans="1:6" ht="21" customHeight="1" x14ac:dyDescent="0.25">
      <c r="A21" s="13" t="s">
        <v>31</v>
      </c>
      <c r="B21" s="11">
        <f>+'Novembre 2020'!B19</f>
        <v>11.6</v>
      </c>
      <c r="C21" s="11">
        <f>+'Novembre 2020'!C19</f>
        <v>41250.839999999997</v>
      </c>
      <c r="D21" s="11">
        <f>+'Novembre 2020'!D19</f>
        <v>15.76</v>
      </c>
      <c r="E21" s="11">
        <f>+'Novembre 2020'!E19</f>
        <v>6176.99</v>
      </c>
      <c r="F21" s="11">
        <f>+'Novembre 2020'!F19</f>
        <v>12.14179747207494</v>
      </c>
    </row>
    <row r="22" spans="1:6" ht="21" customHeight="1" x14ac:dyDescent="0.25">
      <c r="A22" s="13" t="s">
        <v>32</v>
      </c>
      <c r="B22" s="11">
        <f>+'Desembre 2020'!B19</f>
        <v>17.190000000000001</v>
      </c>
      <c r="C22" s="11">
        <f>+'Desembre 2020'!C19</f>
        <v>11296.2</v>
      </c>
      <c r="D22" s="11">
        <f>+'Desembre 2020'!D19</f>
        <v>36.840000000000003</v>
      </c>
      <c r="E22" s="11">
        <f>+'Desembre 2020'!E19</f>
        <v>3033.59</v>
      </c>
      <c r="F22" s="11">
        <f>+'Desembre 2020'!F19</f>
        <v>21.349868602401013</v>
      </c>
    </row>
    <row r="24" spans="1:6" ht="32.25" customHeight="1" x14ac:dyDescent="0.25">
      <c r="A24" s="46"/>
      <c r="B24" s="46"/>
      <c r="C24" s="46"/>
      <c r="D24" s="46"/>
      <c r="E24" s="46"/>
      <c r="F24" s="46"/>
    </row>
  </sheetData>
  <mergeCells count="2">
    <mergeCell ref="A9:F9"/>
    <mergeCell ref="A24:F24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1"/>
  <sheetViews>
    <sheetView zoomScaleNormal="100" zoomScaleSheetLayoutView="100" workbookViewId="0">
      <selection activeCell="L20" sqref="L20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43" t="s">
        <v>34</v>
      </c>
      <c r="B8" s="44"/>
      <c r="C8" s="44"/>
      <c r="D8" s="44"/>
      <c r="E8" s="44"/>
      <c r="F8" s="45"/>
    </row>
    <row r="9" spans="1:6" s="1" customFormat="1" ht="60" x14ac:dyDescent="0.25">
      <c r="A9" s="6" t="s">
        <v>9</v>
      </c>
      <c r="B9" s="7" t="s">
        <v>10</v>
      </c>
      <c r="C9" s="7" t="s">
        <v>11</v>
      </c>
      <c r="D9" s="7" t="s">
        <v>12</v>
      </c>
      <c r="E9" s="7" t="s">
        <v>13</v>
      </c>
      <c r="F9" s="7" t="s">
        <v>14</v>
      </c>
    </row>
    <row r="10" spans="1:6" ht="21.75" customHeight="1" x14ac:dyDescent="0.25">
      <c r="A10" s="9" t="s">
        <v>21</v>
      </c>
      <c r="B10" s="8">
        <f>+'Gener 2020'!B20</f>
        <v>10.39</v>
      </c>
      <c r="C10" s="8">
        <f>+'Gener 2020'!C20</f>
        <v>284419.44</v>
      </c>
      <c r="D10" s="8">
        <f>+'Gener 2020'!D20</f>
        <v>0</v>
      </c>
      <c r="E10" s="8">
        <f>+'Gener 2020'!E20</f>
        <v>0</v>
      </c>
      <c r="F10" s="8">
        <f>+'Gener 2020'!F20</f>
        <v>10.39</v>
      </c>
    </row>
    <row r="11" spans="1:6" ht="21" customHeight="1" x14ac:dyDescent="0.25">
      <c r="A11" s="13" t="s">
        <v>22</v>
      </c>
      <c r="B11" s="8">
        <f>+'Febrer 2020'!B20</f>
        <v>0.96</v>
      </c>
      <c r="C11" s="8">
        <f>+'Febrer 2020'!C20</f>
        <v>94896.28</v>
      </c>
      <c r="D11" s="8">
        <f>+'Febrer 2020'!D20</f>
        <v>0</v>
      </c>
      <c r="E11" s="8">
        <f>+'Febrer 2020'!E20</f>
        <v>0</v>
      </c>
      <c r="F11" s="8">
        <f>+'Febrer 2020'!F20</f>
        <v>0.96</v>
      </c>
    </row>
    <row r="12" spans="1:6" ht="21" customHeight="1" x14ac:dyDescent="0.25">
      <c r="A12" s="13" t="s">
        <v>23</v>
      </c>
      <c r="B12" s="8">
        <f>+'Març 2020'!B20</f>
        <v>0</v>
      </c>
      <c r="C12" s="8">
        <f>+'Març 2020'!C20</f>
        <v>146211.76</v>
      </c>
      <c r="D12" s="8">
        <f>+'Març 2020'!D20</f>
        <v>0</v>
      </c>
      <c r="E12" s="8">
        <f>+'Març 2020'!E20</f>
        <v>0</v>
      </c>
      <c r="F12" s="8">
        <f>+'Març 2020'!F20</f>
        <v>0</v>
      </c>
    </row>
    <row r="13" spans="1:6" ht="21" customHeight="1" x14ac:dyDescent="0.25">
      <c r="A13" s="13" t="s">
        <v>24</v>
      </c>
      <c r="B13" s="8">
        <f>+'Abril 2020'!B20</f>
        <v>0.87</v>
      </c>
      <c r="C13" s="8">
        <f>+'Abril 2020'!C20</f>
        <v>206546.93</v>
      </c>
      <c r="D13" s="8">
        <f>+'Abril 2020'!D20</f>
        <v>0</v>
      </c>
      <c r="E13" s="8">
        <f>+'Abril 2020'!E20</f>
        <v>0</v>
      </c>
      <c r="F13" s="8">
        <f>+'Abril 2020'!F20</f>
        <v>0.87</v>
      </c>
    </row>
    <row r="14" spans="1:6" ht="21" customHeight="1" x14ac:dyDescent="0.25">
      <c r="A14" s="13" t="s">
        <v>25</v>
      </c>
      <c r="B14" s="8">
        <f>+'Maig 2020'!B20</f>
        <v>0</v>
      </c>
      <c r="C14" s="8">
        <f>+'Maig 2020'!C20</f>
        <v>107509.56</v>
      </c>
      <c r="D14" s="8">
        <f>+'Maig 2020'!D20</f>
        <v>0</v>
      </c>
      <c r="E14" s="8">
        <f>+'Maig 2020'!E20</f>
        <v>0</v>
      </c>
      <c r="F14" s="8">
        <f>+'Maig 2020'!F20</f>
        <v>0</v>
      </c>
    </row>
    <row r="15" spans="1:6" ht="21" customHeight="1" x14ac:dyDescent="0.25">
      <c r="A15" s="13" t="s">
        <v>26</v>
      </c>
      <c r="B15" s="8">
        <f>+'Juny 2020'!B20</f>
        <v>0.31</v>
      </c>
      <c r="C15" s="8">
        <f>+'Juny 2020'!C20</f>
        <v>162477.35</v>
      </c>
      <c r="D15" s="8">
        <f>+'Juny 2020'!D20</f>
        <v>0</v>
      </c>
      <c r="E15" s="8">
        <f>+'Juny 2020'!E20</f>
        <v>0</v>
      </c>
      <c r="F15" s="8">
        <f>+'Juny 2020'!F20</f>
        <v>0.31</v>
      </c>
    </row>
    <row r="16" spans="1:6" ht="21" customHeight="1" x14ac:dyDescent="0.25">
      <c r="A16" s="13" t="s">
        <v>27</v>
      </c>
      <c r="B16" s="11">
        <f>+'Juliol 2020'!B20</f>
        <v>0</v>
      </c>
      <c r="C16" s="11">
        <f>+'Juliol 2020'!C20</f>
        <v>163992.79999999999</v>
      </c>
      <c r="D16" s="11">
        <f>+'Juliol 2020'!D20</f>
        <v>0</v>
      </c>
      <c r="E16" s="11">
        <f>+'Juliol 2020'!E20</f>
        <v>0</v>
      </c>
      <c r="F16" s="11">
        <f>+'Juliol 2020'!F20</f>
        <v>0</v>
      </c>
    </row>
    <row r="17" spans="1:6" ht="21" customHeight="1" x14ac:dyDescent="0.25">
      <c r="A17" s="13" t="s">
        <v>28</v>
      </c>
      <c r="B17" s="11">
        <f>+'Agost 2020'!B20</f>
        <v>1.33</v>
      </c>
      <c r="C17" s="11">
        <f>+'Agost 2020'!C20</f>
        <v>304477.64</v>
      </c>
      <c r="D17" s="11">
        <f>+'Agost 2020'!D20</f>
        <v>0</v>
      </c>
      <c r="E17" s="11">
        <f>+'Agost 2020'!E20</f>
        <v>0</v>
      </c>
      <c r="F17" s="11">
        <f>+'Agost 2020'!F20</f>
        <v>1.33</v>
      </c>
    </row>
    <row r="18" spans="1:6" ht="21" customHeight="1" x14ac:dyDescent="0.25">
      <c r="A18" s="13" t="s">
        <v>29</v>
      </c>
      <c r="B18" s="11">
        <f>+'Setembre 2020'!B20</f>
        <v>0.02</v>
      </c>
      <c r="C18" s="11">
        <f>+'Setembre 2020'!C20</f>
        <v>239831.08</v>
      </c>
      <c r="D18" s="11">
        <f>+'Setembre 2020'!D20</f>
        <v>0</v>
      </c>
      <c r="E18" s="11">
        <f>+'Setembre 2020'!E20</f>
        <v>0</v>
      </c>
      <c r="F18" s="11">
        <f>+'Setembre 2020'!F20</f>
        <v>0.02</v>
      </c>
    </row>
    <row r="19" spans="1:6" ht="21" customHeight="1" x14ac:dyDescent="0.25">
      <c r="A19" s="13" t="s">
        <v>30</v>
      </c>
      <c r="B19" s="11">
        <f>+'Octubre 2020'!B20</f>
        <v>0</v>
      </c>
      <c r="C19" s="11">
        <f>+'Octubre 2020'!C20</f>
        <v>400664.81</v>
      </c>
      <c r="D19" s="11">
        <f>+'Octubre 2020'!D20</f>
        <v>9.7200000000000006</v>
      </c>
      <c r="E19" s="11">
        <f>+'Octubre 2020'!E20</f>
        <v>316.05</v>
      </c>
      <c r="F19" s="11">
        <f>+'Octubre 2020'!F20</f>
        <v>7.6612285184883893E-3</v>
      </c>
    </row>
    <row r="20" spans="1:6" ht="21" customHeight="1" x14ac:dyDescent="0.25">
      <c r="A20" s="13" t="s">
        <v>31</v>
      </c>
      <c r="B20" s="11">
        <f>+'Novembre 2020'!B20</f>
        <v>0.02</v>
      </c>
      <c r="C20" s="11">
        <f>+'Novembre 2020'!C20</f>
        <v>328648.59999999998</v>
      </c>
      <c r="D20" s="11">
        <f>+'Novembre 2020'!D20</f>
        <v>0</v>
      </c>
      <c r="E20" s="11">
        <f>+'Novembre 2020'!E20</f>
        <v>0</v>
      </c>
      <c r="F20" s="11">
        <f>+'Novembre 2020'!F20</f>
        <v>0.02</v>
      </c>
    </row>
    <row r="21" spans="1:6" ht="21" customHeight="1" x14ac:dyDescent="0.25">
      <c r="A21" s="13" t="s">
        <v>32</v>
      </c>
      <c r="B21" s="11">
        <f>+'Desembre 2020'!B20</f>
        <v>0.24</v>
      </c>
      <c r="C21" s="11">
        <f>+'Desembre 2020'!C20</f>
        <v>634644.02</v>
      </c>
      <c r="D21" s="11">
        <f>+'Desembre 2020'!D20</f>
        <v>1</v>
      </c>
      <c r="E21" s="11">
        <f>+'Desembre 2020'!E20</f>
        <v>30776.85</v>
      </c>
      <c r="F21" s="11">
        <f>+'Desembre 2020'!F20</f>
        <v>0.27515129605117433</v>
      </c>
    </row>
  </sheetData>
  <mergeCells count="1">
    <mergeCell ref="A8:F8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3"/>
  <sheetViews>
    <sheetView zoomScaleNormal="100" zoomScaleSheetLayoutView="100" workbookViewId="0">
      <selection activeCell="M18" sqref="M18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43" t="s">
        <v>34</v>
      </c>
      <c r="B8" s="44"/>
      <c r="C8" s="44"/>
      <c r="D8" s="44"/>
      <c r="E8" s="44"/>
      <c r="F8" s="45"/>
    </row>
    <row r="9" spans="1:6" s="1" customFormat="1" ht="60" x14ac:dyDescent="0.25">
      <c r="A9" s="6" t="s">
        <v>9</v>
      </c>
      <c r="B9" s="7" t="s">
        <v>10</v>
      </c>
      <c r="C9" s="7" t="s">
        <v>11</v>
      </c>
      <c r="D9" s="7" t="s">
        <v>12</v>
      </c>
      <c r="E9" s="7" t="s">
        <v>13</v>
      </c>
      <c r="F9" s="7" t="s">
        <v>14</v>
      </c>
    </row>
    <row r="10" spans="1:6" ht="21.75" customHeight="1" x14ac:dyDescent="0.25">
      <c r="A10" s="9" t="s">
        <v>21</v>
      </c>
      <c r="B10" s="14">
        <f>+'Gener 2020'!B21</f>
        <v>26.85</v>
      </c>
      <c r="C10" s="14">
        <f>+'Gener 2020'!C21</f>
        <v>248927.12</v>
      </c>
      <c r="D10" s="14">
        <f>+'Gener 2020'!D21</f>
        <v>23.32</v>
      </c>
      <c r="E10" s="14">
        <f>+'Gener 2020'!E21</f>
        <v>242503.26</v>
      </c>
      <c r="F10" s="14">
        <f>+'Gener 2020'!F21</f>
        <v>25.108071656457216</v>
      </c>
    </row>
    <row r="11" spans="1:6" ht="21" customHeight="1" x14ac:dyDescent="0.25">
      <c r="A11" s="13" t="s">
        <v>22</v>
      </c>
      <c r="B11" s="14">
        <f>+'Febrer 2020'!B21</f>
        <v>23.52</v>
      </c>
      <c r="C11" s="14">
        <f>+'Febrer 2020'!C21</f>
        <v>226544.21</v>
      </c>
      <c r="D11" s="14">
        <f>+'Febrer 2020'!D21</f>
        <v>23.33</v>
      </c>
      <c r="E11" s="14">
        <f>+'Febrer 2020'!E21</f>
        <v>241170.73</v>
      </c>
      <c r="F11" s="14">
        <f>+'Febrer 2020'!F21</f>
        <v>23.422029131889609</v>
      </c>
    </row>
    <row r="12" spans="1:6" ht="21" customHeight="1" x14ac:dyDescent="0.25">
      <c r="A12" s="13" t="s">
        <v>23</v>
      </c>
      <c r="B12" s="14">
        <f>+'Març 2020'!B21</f>
        <v>32.01</v>
      </c>
      <c r="C12" s="14">
        <f>+'Març 2020'!C21</f>
        <v>264813.40999999997</v>
      </c>
      <c r="D12" s="14">
        <f>+'Març 2020'!D21</f>
        <v>23.58</v>
      </c>
      <c r="E12" s="14">
        <f>+'Març 2020'!E21</f>
        <v>220410.9</v>
      </c>
      <c r="F12" s="14">
        <f>+'Març 2020'!F21</f>
        <v>28.180711465383919</v>
      </c>
    </row>
    <row r="13" spans="1:6" ht="21" customHeight="1" x14ac:dyDescent="0.25">
      <c r="A13" s="13" t="s">
        <v>24</v>
      </c>
      <c r="B13" s="14">
        <f>+'Abril 2020'!B21</f>
        <v>25.8</v>
      </c>
      <c r="C13" s="14">
        <f>+'Abril 2020'!C21</f>
        <v>214949.34</v>
      </c>
      <c r="D13" s="14">
        <f>+'Abril 2020'!D21</f>
        <v>25.46</v>
      </c>
      <c r="E13" s="14">
        <f>+'Abril 2020'!E21</f>
        <v>282391.84999999998</v>
      </c>
      <c r="F13" s="14">
        <f>+'Abril 2020'!F21</f>
        <v>25.606946959289658</v>
      </c>
    </row>
    <row r="14" spans="1:6" ht="21" customHeight="1" x14ac:dyDescent="0.25">
      <c r="A14" s="13" t="s">
        <v>25</v>
      </c>
      <c r="B14" s="14">
        <f>+'Maig 2020'!B21</f>
        <v>28.99</v>
      </c>
      <c r="C14" s="14">
        <f>+'Maig 2020'!C21</f>
        <v>232271.74</v>
      </c>
      <c r="D14" s="14">
        <f>+'Maig 2020'!D21</f>
        <v>28.52</v>
      </c>
      <c r="E14" s="14">
        <f>+'Maig 2020'!E21</f>
        <v>281992.98</v>
      </c>
      <c r="F14" s="14">
        <f>+'Maig 2020'!F21</f>
        <v>28.732279228098712</v>
      </c>
    </row>
    <row r="15" spans="1:6" ht="21" customHeight="1" x14ac:dyDescent="0.25">
      <c r="A15" s="13" t="s">
        <v>26</v>
      </c>
      <c r="B15" s="14">
        <f>+'Juny 2020'!B21</f>
        <v>31.22</v>
      </c>
      <c r="C15" s="14">
        <f>+'Juny 2020'!C21</f>
        <v>271211.88</v>
      </c>
      <c r="D15" s="14">
        <f>+'Juny 2020'!D21</f>
        <v>33.700000000000003</v>
      </c>
      <c r="E15" s="14">
        <f>+'Juny 2020'!E21</f>
        <v>262432.5</v>
      </c>
      <c r="F15" s="14">
        <f>+'Juny 2020'!F21</f>
        <v>32.439599839128824</v>
      </c>
    </row>
    <row r="16" spans="1:6" ht="21" customHeight="1" x14ac:dyDescent="0.25">
      <c r="A16" s="13" t="s">
        <v>27</v>
      </c>
      <c r="B16" s="14">
        <f>+'Juliol 2020'!B21</f>
        <v>48.79</v>
      </c>
      <c r="C16" s="14">
        <f>+'Juliol 2020'!C21</f>
        <v>239846.22</v>
      </c>
      <c r="D16" s="14">
        <f>+'Juliol 2020'!D21</f>
        <v>32.32</v>
      </c>
      <c r="E16" s="14">
        <f>+'Juliol 2020'!E21</f>
        <v>257087.86</v>
      </c>
      <c r="F16" s="14">
        <f>+'Juliol 2020'!F21</f>
        <v>40.269278188769022</v>
      </c>
    </row>
    <row r="17" spans="1:6" ht="21" customHeight="1" x14ac:dyDescent="0.25">
      <c r="A17" s="13" t="s">
        <v>28</v>
      </c>
      <c r="B17" s="14">
        <f>+'Agost 2020'!B21</f>
        <v>32.94</v>
      </c>
      <c r="C17" s="14">
        <f>+'Agost 2020'!C21</f>
        <v>235194.57</v>
      </c>
      <c r="D17" s="14">
        <f>+'Agost 2020'!D21</f>
        <v>30.91</v>
      </c>
      <c r="E17" s="14">
        <f>+'Agost 2020'!E21</f>
        <v>262383.61</v>
      </c>
      <c r="F17" s="14">
        <f>+'Agost 2020'!F21</f>
        <v>31.869537608944185</v>
      </c>
    </row>
    <row r="18" spans="1:6" ht="21" customHeight="1" x14ac:dyDescent="0.25">
      <c r="A18" s="13" t="s">
        <v>29</v>
      </c>
      <c r="B18" s="14">
        <f>+'Setembre 2020'!B21</f>
        <v>34.76</v>
      </c>
      <c r="C18" s="14">
        <f>+'Setembre 2020'!C21</f>
        <v>248563.35</v>
      </c>
      <c r="D18" s="14">
        <f>+'Setembre 2020'!D21</f>
        <v>30.84</v>
      </c>
      <c r="E18" s="14">
        <f>+'Setembre 2020'!E21</f>
        <v>288648.19</v>
      </c>
      <c r="F18" s="14">
        <f>+'Setembre 2020'!F21</f>
        <v>32.653751677784136</v>
      </c>
    </row>
    <row r="19" spans="1:6" ht="21" customHeight="1" x14ac:dyDescent="0.25">
      <c r="A19" s="13" t="s">
        <v>30</v>
      </c>
      <c r="B19" s="14">
        <f>+'Octubre 2020'!B21</f>
        <v>31.68</v>
      </c>
      <c r="C19" s="14">
        <f>+'Octubre 2020'!C21</f>
        <v>247274.8</v>
      </c>
      <c r="D19" s="14">
        <f>+'Octubre 2020'!D21</f>
        <v>30.39</v>
      </c>
      <c r="E19" s="14">
        <f>+'Octubre 2020'!E21</f>
        <v>359342.13</v>
      </c>
      <c r="F19" s="14">
        <f>+'Octubre 2020'!F21</f>
        <v>30.915841723540424</v>
      </c>
    </row>
    <row r="20" spans="1:6" ht="21" customHeight="1" x14ac:dyDescent="0.25">
      <c r="A20" s="13" t="s">
        <v>31</v>
      </c>
      <c r="B20" s="14">
        <f>+'Novembre 2020'!B21</f>
        <v>32.590000000000003</v>
      </c>
      <c r="C20" s="14">
        <f>+'Novembre 2020'!C21</f>
        <v>318224.93</v>
      </c>
      <c r="D20" s="14">
        <f>+'Novembre 2020'!D21</f>
        <v>22.39</v>
      </c>
      <c r="E20" s="14">
        <f>+'Novembre 2020'!E21</f>
        <v>330388.68</v>
      </c>
      <c r="F20" s="14">
        <f>+'Novembre 2020'!F21</f>
        <v>27.39435734920826</v>
      </c>
    </row>
    <row r="21" spans="1:6" ht="21" customHeight="1" x14ac:dyDescent="0.25">
      <c r="A21" s="13" t="s">
        <v>32</v>
      </c>
      <c r="B21" s="14">
        <f>+'Desembre 2020'!B21</f>
        <v>27.23</v>
      </c>
      <c r="C21" s="14">
        <f>+'Desembre 2020'!C21</f>
        <v>263986.44</v>
      </c>
      <c r="D21" s="14">
        <f>+'Desembre 2020'!D21</f>
        <v>28.4</v>
      </c>
      <c r="E21" s="14">
        <f>+'Desembre 2020'!E21</f>
        <v>417800.2</v>
      </c>
      <c r="F21" s="14">
        <f>+'Desembre 2020'!F21</f>
        <v>27.946978311572664</v>
      </c>
    </row>
    <row r="23" spans="1:6" ht="33.75" customHeight="1" x14ac:dyDescent="0.25">
      <c r="A23" s="46"/>
      <c r="B23" s="46"/>
      <c r="C23" s="46"/>
      <c r="D23" s="46"/>
      <c r="E23" s="46"/>
      <c r="F23" s="46"/>
    </row>
  </sheetData>
  <mergeCells count="2">
    <mergeCell ref="A8:F8"/>
    <mergeCell ref="A23:F23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1"/>
  <sheetViews>
    <sheetView zoomScaleNormal="100" zoomScaleSheetLayoutView="100" workbookViewId="0">
      <selection activeCell="Q24" sqref="Q24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43" t="s">
        <v>34</v>
      </c>
      <c r="B8" s="44"/>
      <c r="C8" s="44"/>
      <c r="D8" s="44"/>
      <c r="E8" s="44"/>
      <c r="F8" s="45"/>
    </row>
    <row r="9" spans="1:6" s="1" customFormat="1" ht="60" x14ac:dyDescent="0.25">
      <c r="A9" s="6" t="s">
        <v>9</v>
      </c>
      <c r="B9" s="7" t="s">
        <v>10</v>
      </c>
      <c r="C9" s="7" t="s">
        <v>11</v>
      </c>
      <c r="D9" s="7" t="s">
        <v>12</v>
      </c>
      <c r="E9" s="7" t="s">
        <v>13</v>
      </c>
      <c r="F9" s="7" t="s">
        <v>14</v>
      </c>
    </row>
    <row r="10" spans="1:6" ht="21.75" customHeight="1" x14ac:dyDescent="0.25">
      <c r="A10" s="9" t="s">
        <v>21</v>
      </c>
      <c r="B10" s="8">
        <f>+'Gener 2020'!B22</f>
        <v>16.05</v>
      </c>
      <c r="C10" s="8">
        <f>+'Gener 2020'!C22</f>
        <v>44740.22</v>
      </c>
      <c r="D10" s="8">
        <f>+'Gener 2020'!D22</f>
        <v>31</v>
      </c>
      <c r="E10" s="8">
        <f>+'Gener 2020'!E22</f>
        <v>1437.5</v>
      </c>
      <c r="F10" s="8">
        <f>+'Gener 2020'!F22</f>
        <v>16.515389477869416</v>
      </c>
    </row>
    <row r="11" spans="1:6" ht="21" customHeight="1" x14ac:dyDescent="0.25">
      <c r="A11" s="13" t="s">
        <v>22</v>
      </c>
      <c r="B11" s="8">
        <f>+'Febrer 2020'!B22</f>
        <v>3.23</v>
      </c>
      <c r="C11" s="8">
        <f>+'Febrer 2020'!C22</f>
        <v>9704.7999999999993</v>
      </c>
      <c r="D11" s="8">
        <f>+'Febrer 2020'!D22</f>
        <v>16.22</v>
      </c>
      <c r="E11" s="8">
        <f>+'Febrer 2020'!E22</f>
        <v>46684.58</v>
      </c>
      <c r="F11" s="8">
        <f>+'Febrer 2020'!F22</f>
        <v>13.984377760493198</v>
      </c>
    </row>
    <row r="12" spans="1:6" ht="21" customHeight="1" x14ac:dyDescent="0.25">
      <c r="A12" s="13" t="s">
        <v>23</v>
      </c>
      <c r="B12" s="8">
        <f>+'Març 2020'!B22</f>
        <v>17.11</v>
      </c>
      <c r="C12" s="8">
        <f>+'Març 2020'!C22</f>
        <v>82096.78</v>
      </c>
      <c r="D12" s="8">
        <f>+'Març 2020'!D22</f>
        <v>17.399999999999999</v>
      </c>
      <c r="E12" s="8">
        <f>+'Març 2020'!E22</f>
        <v>9909.84</v>
      </c>
      <c r="F12" s="8">
        <f>+'Març 2020'!F22</f>
        <v>17.141235291547499</v>
      </c>
    </row>
    <row r="13" spans="1:6" ht="21" customHeight="1" x14ac:dyDescent="0.25">
      <c r="A13" s="13" t="s">
        <v>24</v>
      </c>
      <c r="B13" s="8">
        <f>+'Abril 2020'!B22</f>
        <v>12.53</v>
      </c>
      <c r="C13" s="8">
        <f>+'Abril 2020'!C22</f>
        <v>28442.15</v>
      </c>
      <c r="D13" s="8">
        <f>+'Abril 2020'!D22</f>
        <v>63.43</v>
      </c>
      <c r="E13" s="8">
        <f>+'Abril 2020'!E22</f>
        <v>3180.88</v>
      </c>
      <c r="F13" s="8">
        <f>+'Abril 2020'!F22</f>
        <v>17.649901287131559</v>
      </c>
    </row>
    <row r="14" spans="1:6" ht="21" customHeight="1" x14ac:dyDescent="0.25">
      <c r="A14" s="13" t="s">
        <v>25</v>
      </c>
      <c r="B14" s="8">
        <f>+'Maig 2020'!B22</f>
        <v>8.31</v>
      </c>
      <c r="C14" s="8">
        <f>+'Maig 2020'!C22</f>
        <v>16554.400000000001</v>
      </c>
      <c r="D14" s="8">
        <f>+'Maig 2020'!D22</f>
        <v>37.659999999999997</v>
      </c>
      <c r="E14" s="8">
        <f>+'Maig 2020'!E22</f>
        <v>6544.18</v>
      </c>
      <c r="F14" s="8">
        <f>+'Maig 2020'!F22</f>
        <v>16.625302628992777</v>
      </c>
    </row>
    <row r="15" spans="1:6" ht="21" customHeight="1" x14ac:dyDescent="0.25">
      <c r="A15" s="13" t="s">
        <v>26</v>
      </c>
      <c r="B15" s="11">
        <f>+'Juny 2020'!B22</f>
        <v>6.91</v>
      </c>
      <c r="C15" s="11">
        <f>+'Juny 2020'!C22</f>
        <v>22729.83</v>
      </c>
      <c r="D15" s="11">
        <f>+'Juny 2020'!D22</f>
        <v>63.59</v>
      </c>
      <c r="E15" s="11">
        <f>+'Juny 2020'!E22</f>
        <v>4434.8900000000003</v>
      </c>
      <c r="F15" s="11">
        <f>+'Juny 2020'!F22</f>
        <v>16.163530505744216</v>
      </c>
    </row>
    <row r="16" spans="1:6" ht="21" customHeight="1" x14ac:dyDescent="0.25">
      <c r="A16" s="13" t="s">
        <v>27</v>
      </c>
      <c r="B16" s="11">
        <f>+'Juliol 2020'!B22</f>
        <v>15.16</v>
      </c>
      <c r="C16" s="11">
        <f>+'Juliol 2020'!C22</f>
        <v>16539.240000000002</v>
      </c>
      <c r="D16" s="11">
        <f>+'Juliol 2020'!D22</f>
        <v>42.05</v>
      </c>
      <c r="E16" s="11">
        <f>+'Juliol 2020'!E22</f>
        <v>8941.14</v>
      </c>
      <c r="F16" s="11">
        <f>+'Juliol 2020'!F22</f>
        <v>24.595779788213516</v>
      </c>
    </row>
    <row r="17" spans="1:6" ht="21" customHeight="1" x14ac:dyDescent="0.25">
      <c r="A17" s="13" t="s">
        <v>28</v>
      </c>
      <c r="B17" s="11">
        <f>+'Agost 2020'!B22</f>
        <v>8.26</v>
      </c>
      <c r="C17" s="11">
        <f>+'Agost 2020'!C22</f>
        <v>16427.28</v>
      </c>
      <c r="D17" s="11">
        <f>+'Agost 2020'!D22</f>
        <v>240.44</v>
      </c>
      <c r="E17" s="11">
        <f>+'Agost 2020'!E22</f>
        <v>1467.01</v>
      </c>
      <c r="F17" s="11">
        <f>+'Agost 2020'!F22</f>
        <v>27.294584875957639</v>
      </c>
    </row>
    <row r="18" spans="1:6" ht="21" customHeight="1" x14ac:dyDescent="0.25">
      <c r="A18" s="13" t="s">
        <v>29</v>
      </c>
      <c r="B18" s="11">
        <f>+'Setembre 2020'!B22</f>
        <v>6.17</v>
      </c>
      <c r="C18" s="11">
        <f>+'Setembre 2020'!C22</f>
        <v>86769.76</v>
      </c>
      <c r="D18" s="11">
        <f>+'Setembre 2020'!D22</f>
        <v>29.21</v>
      </c>
      <c r="E18" s="11">
        <f>+'Setembre 2020'!E22</f>
        <v>16093.54</v>
      </c>
      <c r="F18" s="11">
        <f>+'Setembre 2020'!F22</f>
        <v>9.7747371764273563</v>
      </c>
    </row>
    <row r="19" spans="1:6" ht="21" customHeight="1" x14ac:dyDescent="0.25">
      <c r="A19" s="13" t="s">
        <v>30</v>
      </c>
      <c r="B19" s="11">
        <f>+'Octubre 2020'!B22</f>
        <v>8.06</v>
      </c>
      <c r="C19" s="11">
        <f>+'Octubre 2020'!C22</f>
        <v>47879.45</v>
      </c>
      <c r="D19" s="11">
        <f>+'Octubre 2020'!D22</f>
        <v>21.22</v>
      </c>
      <c r="E19" s="11">
        <f>+'Octubre 2020'!E22</f>
        <v>29714.07</v>
      </c>
      <c r="F19" s="11">
        <f>+'Octubre 2020'!F22</f>
        <v>13.099559504453467</v>
      </c>
    </row>
    <row r="20" spans="1:6" ht="21" customHeight="1" x14ac:dyDescent="0.25">
      <c r="A20" s="13" t="s">
        <v>31</v>
      </c>
      <c r="B20" s="11">
        <f>+'Novembre 2020'!B22</f>
        <v>10.9</v>
      </c>
      <c r="C20" s="11">
        <f>+'Novembre 2020'!C22</f>
        <v>87883.82</v>
      </c>
      <c r="D20" s="11">
        <f>+'Novembre 2020'!D22</f>
        <v>94.75</v>
      </c>
      <c r="E20" s="11">
        <f>+'Novembre 2020'!E22</f>
        <v>6397.9</v>
      </c>
      <c r="F20" s="11">
        <f>+'Novembre 2020'!F22</f>
        <v>16.590009844962523</v>
      </c>
    </row>
    <row r="21" spans="1:6" ht="21" customHeight="1" x14ac:dyDescent="0.25">
      <c r="A21" s="13" t="s">
        <v>32</v>
      </c>
      <c r="B21" s="11">
        <f>+'Desembre 2020'!B22</f>
        <v>11.2</v>
      </c>
      <c r="C21" s="11">
        <f>+'Desembre 2020'!C22</f>
        <v>96585.53</v>
      </c>
      <c r="D21" s="11">
        <f>+'Desembre 2020'!D22</f>
        <v>0.34</v>
      </c>
      <c r="E21" s="11">
        <f>+'Desembre 2020'!E22</f>
        <v>69901.98</v>
      </c>
      <c r="F21" s="11">
        <f>+'Desembre 2020'!F22</f>
        <v>6.6402855637639124</v>
      </c>
    </row>
  </sheetData>
  <mergeCells count="1">
    <mergeCell ref="A8:F8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4"/>
  <sheetViews>
    <sheetView showGridLines="0" view="pageBreakPreview" topLeftCell="A13" zoomScaleNormal="100" zoomScaleSheetLayoutView="100" workbookViewId="0">
      <selection activeCell="G12" sqref="G12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4" t="s">
        <v>15</v>
      </c>
      <c r="B9" s="35"/>
      <c r="C9" s="35"/>
      <c r="D9" s="35"/>
      <c r="E9" s="35"/>
      <c r="F9" s="36"/>
    </row>
    <row r="10" spans="1:10" ht="21" customHeight="1" x14ac:dyDescent="0.25">
      <c r="A10" s="37" t="s">
        <v>35</v>
      </c>
      <c r="B10" s="38"/>
      <c r="C10" s="38"/>
      <c r="D10" s="38"/>
      <c r="E10" s="38"/>
      <c r="F10" s="39"/>
    </row>
    <row r="11" spans="1:10" s="16" customFormat="1" ht="60" x14ac:dyDescent="0.25">
      <c r="A11" s="6" t="s">
        <v>0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</row>
    <row r="12" spans="1:10" s="20" customFormat="1" ht="21.75" customHeight="1" x14ac:dyDescent="0.25">
      <c r="A12" s="17" t="s">
        <v>1</v>
      </c>
      <c r="B12" s="18">
        <v>5.63</v>
      </c>
      <c r="C12" s="19">
        <v>1683617.61</v>
      </c>
      <c r="D12" s="18">
        <v>58.29</v>
      </c>
      <c r="E12" s="19">
        <v>467039.63</v>
      </c>
      <c r="F12" s="18">
        <f t="shared" ref="F12:F22" si="0">+((B12*C12)+(D12*E12))/(C12+E12)</f>
        <v>17.065716700165574</v>
      </c>
      <c r="H12" s="20">
        <f>+B12*C12</f>
        <v>9478767.1443000007</v>
      </c>
      <c r="I12" s="20">
        <f>+D12*E12</f>
        <v>27223740.032699998</v>
      </c>
      <c r="J12" s="20">
        <f>+H12+I12</f>
        <v>36702507.177000001</v>
      </c>
    </row>
    <row r="13" spans="1:10" s="20" customFormat="1" ht="21.75" customHeight="1" x14ac:dyDescent="0.25">
      <c r="A13" s="17" t="s">
        <v>2</v>
      </c>
      <c r="B13" s="18">
        <v>6.2</v>
      </c>
      <c r="C13" s="19">
        <v>328632.90999999997</v>
      </c>
      <c r="D13" s="18">
        <v>16.71</v>
      </c>
      <c r="E13" s="19">
        <v>92118.48</v>
      </c>
      <c r="F13" s="18">
        <f t="shared" si="0"/>
        <v>8.5010386841502772</v>
      </c>
      <c r="H13" s="20">
        <f t="shared" ref="H13:H22" si="1">+B13*C13</f>
        <v>2037524.0419999999</v>
      </c>
      <c r="I13" s="20">
        <f t="shared" ref="I13:I22" si="2">+D13*E13</f>
        <v>1539299.8008000001</v>
      </c>
      <c r="J13" s="20">
        <f t="shared" ref="J13:J22" si="3">+H13+I13</f>
        <v>3576823.8427999998</v>
      </c>
    </row>
    <row r="14" spans="1:10" s="20" customFormat="1" ht="21.75" customHeight="1" x14ac:dyDescent="0.25">
      <c r="A14" s="17" t="s">
        <v>3</v>
      </c>
      <c r="B14" s="18">
        <v>4.03</v>
      </c>
      <c r="C14" s="19">
        <v>618749.17000000004</v>
      </c>
      <c r="D14" s="18">
        <v>13.92</v>
      </c>
      <c r="E14" s="19">
        <v>59210.94</v>
      </c>
      <c r="F14" s="18">
        <f t="shared" si="0"/>
        <v>4.8937620236978248</v>
      </c>
      <c r="H14" s="20">
        <f t="shared" si="1"/>
        <v>2493559.1551000001</v>
      </c>
      <c r="I14" s="20">
        <f t="shared" si="2"/>
        <v>824216.28480000002</v>
      </c>
      <c r="J14" s="20">
        <f t="shared" si="3"/>
        <v>3317775.4399000001</v>
      </c>
    </row>
    <row r="15" spans="1:10" s="20" customFormat="1" ht="21.75" customHeight="1" x14ac:dyDescent="0.25">
      <c r="A15" s="17" t="s">
        <v>4</v>
      </c>
      <c r="B15" s="18">
        <v>7.64</v>
      </c>
      <c r="C15" s="19">
        <v>44356.84</v>
      </c>
      <c r="D15" s="18">
        <v>13.92</v>
      </c>
      <c r="E15" s="19">
        <v>6135.39</v>
      </c>
      <c r="F15" s="18">
        <f t="shared" si="0"/>
        <v>8.4030926421748457</v>
      </c>
      <c r="H15" s="20">
        <f t="shared" si="1"/>
        <v>338886.25759999995</v>
      </c>
      <c r="I15" s="20">
        <f t="shared" si="2"/>
        <v>85404.628800000006</v>
      </c>
      <c r="J15" s="20">
        <f t="shared" si="3"/>
        <v>424290.88639999996</v>
      </c>
    </row>
    <row r="16" spans="1:10" s="20" customFormat="1" ht="21.75" customHeight="1" x14ac:dyDescent="0.25">
      <c r="A16" s="17" t="s">
        <v>16</v>
      </c>
      <c r="B16" s="18">
        <v>4.07</v>
      </c>
      <c r="C16" s="19">
        <v>2017676.08</v>
      </c>
      <c r="D16" s="18">
        <v>4</v>
      </c>
      <c r="E16" s="19">
        <v>75652.55</v>
      </c>
      <c r="F16" s="18">
        <f>+((B16*C16)+(D16*E16))/(C16+E16)</f>
        <v>4.0674702115931032</v>
      </c>
      <c r="H16" s="20">
        <f>+B16*C16</f>
        <v>8211941.6456000013</v>
      </c>
      <c r="I16" s="20">
        <f>+D16*E16</f>
        <v>302610.2</v>
      </c>
      <c r="J16" s="20">
        <f>+H16+I16</f>
        <v>8514551.8456000015</v>
      </c>
    </row>
    <row r="17" spans="1:11" s="20" customFormat="1" ht="21.75" customHeight="1" x14ac:dyDescent="0.25">
      <c r="A17" s="17" t="s">
        <v>5</v>
      </c>
      <c r="B17" s="18">
        <v>11.94</v>
      </c>
      <c r="C17" s="19">
        <v>6742.64</v>
      </c>
      <c r="D17" s="18">
        <v>0</v>
      </c>
      <c r="E17" s="19">
        <v>0</v>
      </c>
      <c r="F17" s="18">
        <f t="shared" si="0"/>
        <v>11.94</v>
      </c>
      <c r="H17" s="20">
        <f t="shared" si="1"/>
        <v>80507.121599999999</v>
      </c>
      <c r="I17" s="20">
        <f t="shared" si="2"/>
        <v>0</v>
      </c>
      <c r="J17" s="20">
        <f t="shared" si="3"/>
        <v>80507.121599999999</v>
      </c>
    </row>
    <row r="18" spans="1:11" s="20" customFormat="1" ht="21.75" customHeight="1" x14ac:dyDescent="0.25">
      <c r="A18" s="17" t="s">
        <v>17</v>
      </c>
      <c r="B18" s="18">
        <v>84.2</v>
      </c>
      <c r="C18" s="19">
        <v>105.75</v>
      </c>
      <c r="D18" s="18">
        <v>29.07</v>
      </c>
      <c r="E18" s="19">
        <v>2135.67</v>
      </c>
      <c r="F18" s="18">
        <f>+((B18*C18)+(D18*E18))/(C18+E18)</f>
        <v>31.67102858901946</v>
      </c>
      <c r="H18" s="20">
        <f>+B18*C18</f>
        <v>8904.15</v>
      </c>
      <c r="I18" s="20">
        <f>+D18*E18</f>
        <v>62083.926900000006</v>
      </c>
      <c r="J18" s="20">
        <f>+H18+I18</f>
        <v>70988.0769</v>
      </c>
    </row>
    <row r="19" spans="1:11" s="20" customFormat="1" ht="21.75" customHeight="1" x14ac:dyDescent="0.25">
      <c r="A19" s="17" t="s">
        <v>19</v>
      </c>
      <c r="B19" s="18">
        <v>31.96</v>
      </c>
      <c r="C19" s="19">
        <v>4239.32</v>
      </c>
      <c r="D19" s="18">
        <v>45.5</v>
      </c>
      <c r="E19" s="19">
        <v>1686.86</v>
      </c>
      <c r="F19" s="18">
        <f>+((B19*C19)+(D19*E19))/(C19+E19)</f>
        <v>35.814098998005463</v>
      </c>
      <c r="H19" s="20">
        <f>+B19*C19</f>
        <v>135488.6672</v>
      </c>
      <c r="I19" s="20">
        <f>+D19*E19</f>
        <v>76752.12999999999</v>
      </c>
      <c r="J19" s="20">
        <f>+H19+I19</f>
        <v>212240.79719999997</v>
      </c>
      <c r="K19" s="26"/>
    </row>
    <row r="20" spans="1:11" s="20" customFormat="1" ht="21.75" customHeight="1" x14ac:dyDescent="0.25">
      <c r="A20" s="17" t="s">
        <v>6</v>
      </c>
      <c r="B20" s="21">
        <v>0</v>
      </c>
      <c r="C20" s="27">
        <v>146211.76</v>
      </c>
      <c r="D20" s="21">
        <v>0</v>
      </c>
      <c r="E20" s="27">
        <v>0</v>
      </c>
      <c r="F20" s="21">
        <f>+((B20*C20)+(D20*E20))/(C20+E20)</f>
        <v>0</v>
      </c>
      <c r="H20" s="20">
        <f>+B20*C20</f>
        <v>0</v>
      </c>
      <c r="I20" s="20">
        <f>+D20*E20</f>
        <v>0</v>
      </c>
      <c r="J20" s="20">
        <f>+H20+I20</f>
        <v>0</v>
      </c>
    </row>
    <row r="21" spans="1:11" s="20" customFormat="1" ht="21.75" customHeight="1" x14ac:dyDescent="0.25">
      <c r="A21" s="25" t="s">
        <v>18</v>
      </c>
      <c r="B21" s="18">
        <v>32.01</v>
      </c>
      <c r="C21" s="19">
        <v>264813.40999999997</v>
      </c>
      <c r="D21" s="18">
        <v>23.58</v>
      </c>
      <c r="E21" s="19">
        <v>220410.9</v>
      </c>
      <c r="F21" s="18">
        <f>+((B21*C21)+(D21*E21))/(C21+E21)</f>
        <v>28.180711465383919</v>
      </c>
      <c r="H21" s="20">
        <f>+B21*C21</f>
        <v>8476677.2540999986</v>
      </c>
      <c r="I21" s="20">
        <f>+D21*E21</f>
        <v>5197289.0219999999</v>
      </c>
      <c r="J21" s="20">
        <f>+H21+I21</f>
        <v>13673966.276099999</v>
      </c>
    </row>
    <row r="22" spans="1:11" s="20" customFormat="1" ht="21.75" customHeight="1" x14ac:dyDescent="0.25">
      <c r="A22" s="17" t="s">
        <v>7</v>
      </c>
      <c r="B22" s="18">
        <v>17.11</v>
      </c>
      <c r="C22" s="19">
        <v>82096.78</v>
      </c>
      <c r="D22" s="18">
        <v>17.399999999999999</v>
      </c>
      <c r="E22" s="19">
        <v>9909.84</v>
      </c>
      <c r="F22" s="18">
        <f t="shared" si="0"/>
        <v>17.141235291547499</v>
      </c>
      <c r="H22" s="20">
        <f t="shared" si="1"/>
        <v>1404675.9057999998</v>
      </c>
      <c r="I22" s="20">
        <f t="shared" si="2"/>
        <v>172431.21599999999</v>
      </c>
      <c r="J22" s="20">
        <f t="shared" si="3"/>
        <v>1577107.1217999998</v>
      </c>
    </row>
    <row r="23" spans="1:11" s="4" customFormat="1" ht="21.75" customHeight="1" x14ac:dyDescent="0.25">
      <c r="A23" s="40" t="s">
        <v>8</v>
      </c>
      <c r="B23" s="41"/>
      <c r="C23" s="22">
        <f>SUM(C12:C22)</f>
        <v>5197242.2699999996</v>
      </c>
      <c r="D23" s="22"/>
      <c r="E23" s="22">
        <f>SUM(E12:E22)</f>
        <v>934300.26000000013</v>
      </c>
      <c r="F23" s="23">
        <f>+J23/(E23+C23)</f>
        <v>11.114782006625015</v>
      </c>
      <c r="J23" s="4">
        <f>SUM(J12:J22)</f>
        <v>68150758.585300013</v>
      </c>
    </row>
    <row r="24" spans="1:11" ht="24" customHeight="1" x14ac:dyDescent="0.25">
      <c r="A24" s="42"/>
      <c r="B24" s="42"/>
      <c r="C24" s="42"/>
      <c r="D24" s="42"/>
      <c r="E24" s="42"/>
      <c r="F24" s="42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4"/>
  <sheetViews>
    <sheetView showGridLines="0" view="pageBreakPreview" topLeftCell="A4" zoomScaleNormal="100" zoomScaleSheetLayoutView="100" workbookViewId="0">
      <selection activeCell="A27" sqref="A27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4" t="s">
        <v>15</v>
      </c>
      <c r="B9" s="35"/>
      <c r="C9" s="35"/>
      <c r="D9" s="35"/>
      <c r="E9" s="35"/>
      <c r="F9" s="36"/>
    </row>
    <row r="10" spans="1:10" ht="21" customHeight="1" x14ac:dyDescent="0.25">
      <c r="A10" s="37" t="s">
        <v>36</v>
      </c>
      <c r="B10" s="38"/>
      <c r="C10" s="38"/>
      <c r="D10" s="38"/>
      <c r="E10" s="38"/>
      <c r="F10" s="39"/>
    </row>
    <row r="11" spans="1:10" s="16" customFormat="1" ht="60" x14ac:dyDescent="0.25">
      <c r="A11" s="6" t="s">
        <v>0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</row>
    <row r="12" spans="1:10" s="20" customFormat="1" ht="21.75" customHeight="1" x14ac:dyDescent="0.25">
      <c r="A12" s="17" t="s">
        <v>1</v>
      </c>
      <c r="B12" s="18">
        <v>7.08</v>
      </c>
      <c r="C12" s="19">
        <v>2467628.2400000002</v>
      </c>
      <c r="D12" s="18">
        <v>20.85</v>
      </c>
      <c r="E12" s="19">
        <v>924888.34</v>
      </c>
      <c r="F12" s="18">
        <f t="shared" ref="F12:F22" si="0">+((B12*C12)+(D12*E12))/(C12+E12)</f>
        <v>10.834060486212865</v>
      </c>
      <c r="H12" s="20">
        <f>+B12*C12</f>
        <v>17470807.939200003</v>
      </c>
      <c r="I12" s="20">
        <f>+D12*E12</f>
        <v>19283921.889000002</v>
      </c>
      <c r="J12" s="20">
        <f>+H12+I12</f>
        <v>36754729.828200005</v>
      </c>
    </row>
    <row r="13" spans="1:10" s="20" customFormat="1" ht="21.75" customHeight="1" x14ac:dyDescent="0.25">
      <c r="A13" s="17" t="s">
        <v>2</v>
      </c>
      <c r="B13" s="18">
        <v>10.23</v>
      </c>
      <c r="C13" s="19">
        <v>524728.68000000005</v>
      </c>
      <c r="D13" s="18">
        <v>7.75</v>
      </c>
      <c r="E13" s="19">
        <v>26460.97</v>
      </c>
      <c r="F13" s="18">
        <f t="shared" si="0"/>
        <v>10.110942601879408</v>
      </c>
      <c r="H13" s="20">
        <f t="shared" ref="H13:H22" si="1">+B13*C13</f>
        <v>5367974.3964000009</v>
      </c>
      <c r="I13" s="20">
        <f t="shared" ref="I13:I22" si="2">+D13*E13</f>
        <v>205072.51750000002</v>
      </c>
      <c r="J13" s="20">
        <f t="shared" ref="J13:J22" si="3">+H13+I13</f>
        <v>5573046.913900001</v>
      </c>
    </row>
    <row r="14" spans="1:10" s="20" customFormat="1" ht="21.75" customHeight="1" x14ac:dyDescent="0.25">
      <c r="A14" s="17" t="s">
        <v>3</v>
      </c>
      <c r="B14" s="18">
        <v>9.1199999999999992</v>
      </c>
      <c r="C14" s="19">
        <v>244757.47</v>
      </c>
      <c r="D14" s="18">
        <v>10.050000000000001</v>
      </c>
      <c r="E14" s="19">
        <v>70621.539999999994</v>
      </c>
      <c r="F14" s="18">
        <f t="shared" si="0"/>
        <v>9.3282511204534497</v>
      </c>
      <c r="H14" s="20">
        <f t="shared" si="1"/>
        <v>2232188.1264</v>
      </c>
      <c r="I14" s="20">
        <f t="shared" si="2"/>
        <v>709746.47699999996</v>
      </c>
      <c r="J14" s="20">
        <f t="shared" si="3"/>
        <v>2941934.6033999999</v>
      </c>
    </row>
    <row r="15" spans="1:10" s="20" customFormat="1" ht="21.75" customHeight="1" x14ac:dyDescent="0.25">
      <c r="A15" s="17" t="s">
        <v>4</v>
      </c>
      <c r="B15" s="18">
        <v>11.49</v>
      </c>
      <c r="C15" s="19">
        <v>23287.72</v>
      </c>
      <c r="D15" s="18">
        <v>7.37</v>
      </c>
      <c r="E15" s="19">
        <v>13667.31</v>
      </c>
      <c r="F15" s="18">
        <f t="shared" si="0"/>
        <v>9.9662746180966444</v>
      </c>
      <c r="H15" s="20">
        <f t="shared" si="1"/>
        <v>267575.90280000004</v>
      </c>
      <c r="I15" s="20">
        <f t="shared" si="2"/>
        <v>100728.0747</v>
      </c>
      <c r="J15" s="20">
        <f t="shared" si="3"/>
        <v>368303.97750000004</v>
      </c>
    </row>
    <row r="16" spans="1:10" s="20" customFormat="1" ht="21.75" customHeight="1" x14ac:dyDescent="0.25">
      <c r="A16" s="17" t="s">
        <v>16</v>
      </c>
      <c r="B16" s="18">
        <v>7</v>
      </c>
      <c r="C16" s="19">
        <v>886079.95</v>
      </c>
      <c r="D16" s="18">
        <v>0.04</v>
      </c>
      <c r="E16" s="19">
        <v>1355041.58</v>
      </c>
      <c r="F16" s="18">
        <f>+((B16*C16)+(D16*E16))/(C16+E16)</f>
        <v>2.7917992083187024</v>
      </c>
      <c r="H16" s="20">
        <f>+B16*C16</f>
        <v>6202559.6499999994</v>
      </c>
      <c r="I16" s="20">
        <f>+D16*E16</f>
        <v>54201.663200000003</v>
      </c>
      <c r="J16" s="20">
        <f>+H16+I16</f>
        <v>6256761.3131999997</v>
      </c>
    </row>
    <row r="17" spans="1:11" s="20" customFormat="1" ht="21.75" customHeight="1" x14ac:dyDescent="0.25">
      <c r="A17" s="17" t="s">
        <v>5</v>
      </c>
      <c r="B17" s="18">
        <v>6.37</v>
      </c>
      <c r="C17" s="19">
        <v>38128.18</v>
      </c>
      <c r="D17" s="18">
        <v>1.57</v>
      </c>
      <c r="E17" s="19">
        <v>6214.73</v>
      </c>
      <c r="F17" s="18">
        <f t="shared" si="0"/>
        <v>5.6972722967437175</v>
      </c>
      <c r="H17" s="20">
        <f t="shared" si="1"/>
        <v>242876.50659999999</v>
      </c>
      <c r="I17" s="20">
        <f t="shared" si="2"/>
        <v>9757.1260999999995</v>
      </c>
      <c r="J17" s="20">
        <f t="shared" si="3"/>
        <v>252633.63269999999</v>
      </c>
    </row>
    <row r="18" spans="1:11" s="20" customFormat="1" ht="21.75" customHeight="1" x14ac:dyDescent="0.25">
      <c r="A18" s="17" t="s">
        <v>17</v>
      </c>
      <c r="B18" s="18">
        <v>106</v>
      </c>
      <c r="C18" s="19">
        <v>185.52</v>
      </c>
      <c r="D18" s="18">
        <v>29.54</v>
      </c>
      <c r="E18" s="19">
        <v>5190.57</v>
      </c>
      <c r="F18" s="18">
        <f>+((B18*C18)+(D18*E18))/(C18+E18)</f>
        <v>32.178508507112042</v>
      </c>
      <c r="H18" s="20">
        <f>+B18*C18</f>
        <v>19665.120000000003</v>
      </c>
      <c r="I18" s="20">
        <f>+D18*E18</f>
        <v>153329.43779999999</v>
      </c>
      <c r="J18" s="20">
        <f>+H18+I18</f>
        <v>172994.55779999998</v>
      </c>
    </row>
    <row r="19" spans="1:11" s="20" customFormat="1" ht="21.75" customHeight="1" x14ac:dyDescent="0.25">
      <c r="A19" s="17" t="s">
        <v>19</v>
      </c>
      <c r="B19" s="18">
        <v>29.73</v>
      </c>
      <c r="C19" s="19">
        <v>9051.43</v>
      </c>
      <c r="D19" s="18">
        <v>22.74</v>
      </c>
      <c r="E19" s="19">
        <v>4094.21</v>
      </c>
      <c r="F19" s="18">
        <f>+((B19*C19)+(D19*E19))/(C19+E19)</f>
        <v>27.552964275607732</v>
      </c>
      <c r="H19" s="20">
        <f>+B19*C19</f>
        <v>269099.01390000002</v>
      </c>
      <c r="I19" s="20">
        <f>+D19*E19</f>
        <v>93102.335399999996</v>
      </c>
      <c r="J19" s="20">
        <f>+H19+I19</f>
        <v>362201.3493</v>
      </c>
      <c r="K19" s="26"/>
    </row>
    <row r="20" spans="1:11" s="20" customFormat="1" ht="21.75" customHeight="1" x14ac:dyDescent="0.25">
      <c r="A20" s="17" t="s">
        <v>6</v>
      </c>
      <c r="B20" s="21">
        <v>0.87</v>
      </c>
      <c r="C20" s="27">
        <v>206546.93</v>
      </c>
      <c r="D20" s="21">
        <v>0</v>
      </c>
      <c r="E20" s="27">
        <v>0</v>
      </c>
      <c r="F20" s="21">
        <f>+((B20*C20)+(D20*E20))/(C20+E20)</f>
        <v>0.87</v>
      </c>
      <c r="H20" s="20">
        <f>+B20*C20</f>
        <v>179695.8291</v>
      </c>
      <c r="I20" s="20">
        <f>+D20*E20</f>
        <v>0</v>
      </c>
      <c r="J20" s="20">
        <f>+H20+I20</f>
        <v>179695.8291</v>
      </c>
    </row>
    <row r="21" spans="1:11" s="20" customFormat="1" ht="21.75" customHeight="1" x14ac:dyDescent="0.25">
      <c r="A21" s="25" t="s">
        <v>18</v>
      </c>
      <c r="B21" s="18">
        <v>25.8</v>
      </c>
      <c r="C21" s="19">
        <v>214949.34</v>
      </c>
      <c r="D21" s="18">
        <v>25.46</v>
      </c>
      <c r="E21" s="19">
        <v>282391.84999999998</v>
      </c>
      <c r="F21" s="18">
        <f>+((B21*C21)+(D21*E21))/(C21+E21)</f>
        <v>25.606946959289658</v>
      </c>
      <c r="H21" s="20">
        <f>+B21*C21</f>
        <v>5545692.9720000001</v>
      </c>
      <c r="I21" s="20">
        <f>+D21*E21</f>
        <v>7189696.5009999992</v>
      </c>
      <c r="J21" s="20">
        <f>+H21+I21</f>
        <v>12735389.472999999</v>
      </c>
    </row>
    <row r="22" spans="1:11" s="20" customFormat="1" ht="21.75" customHeight="1" x14ac:dyDescent="0.25">
      <c r="A22" s="17" t="s">
        <v>7</v>
      </c>
      <c r="B22" s="18">
        <v>12.53</v>
      </c>
      <c r="C22" s="19">
        <v>28442.15</v>
      </c>
      <c r="D22" s="18">
        <v>63.43</v>
      </c>
      <c r="E22" s="19">
        <v>3180.88</v>
      </c>
      <c r="F22" s="18">
        <f t="shared" si="0"/>
        <v>17.649901287131559</v>
      </c>
      <c r="H22" s="20">
        <f t="shared" si="1"/>
        <v>356380.13949999999</v>
      </c>
      <c r="I22" s="20">
        <f t="shared" si="2"/>
        <v>201763.21840000001</v>
      </c>
      <c r="J22" s="20">
        <f t="shared" si="3"/>
        <v>558143.35789999994</v>
      </c>
    </row>
    <row r="23" spans="1:11" s="4" customFormat="1" ht="21.75" customHeight="1" x14ac:dyDescent="0.25">
      <c r="A23" s="40" t="s">
        <v>8</v>
      </c>
      <c r="B23" s="41"/>
      <c r="C23" s="22">
        <f>SUM(C12:C22)</f>
        <v>4643785.6100000013</v>
      </c>
      <c r="D23" s="22"/>
      <c r="E23" s="22">
        <f>SUM(E12:E22)</f>
        <v>2691751.98</v>
      </c>
      <c r="F23" s="23">
        <f>+J23/(E23+C23)</f>
        <v>9.0185394082344263</v>
      </c>
      <c r="J23" s="4">
        <f>SUM(J12:J22)</f>
        <v>66155834.836000003</v>
      </c>
    </row>
    <row r="24" spans="1:11" ht="24" customHeight="1" x14ac:dyDescent="0.25">
      <c r="A24" s="42"/>
      <c r="B24" s="42"/>
      <c r="C24" s="42"/>
      <c r="D24" s="42"/>
      <c r="E24" s="42"/>
      <c r="F24" s="42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4"/>
  <sheetViews>
    <sheetView showGridLines="0" view="pageBreakPreview" zoomScaleNormal="100" zoomScaleSheetLayoutView="100" workbookViewId="0">
      <selection activeCell="E17" sqref="E17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4" t="s">
        <v>15</v>
      </c>
      <c r="B9" s="35"/>
      <c r="C9" s="35"/>
      <c r="D9" s="35"/>
      <c r="E9" s="35"/>
      <c r="F9" s="36"/>
    </row>
    <row r="10" spans="1:10" ht="21" customHeight="1" x14ac:dyDescent="0.25">
      <c r="A10" s="37" t="s">
        <v>37</v>
      </c>
      <c r="B10" s="38"/>
      <c r="C10" s="38"/>
      <c r="D10" s="38"/>
      <c r="E10" s="38"/>
      <c r="F10" s="39"/>
    </row>
    <row r="11" spans="1:10" s="16" customFormat="1" ht="60" x14ac:dyDescent="0.25">
      <c r="A11" s="6" t="s">
        <v>0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</row>
    <row r="12" spans="1:10" s="20" customFormat="1" ht="21.75" customHeight="1" x14ac:dyDescent="0.25">
      <c r="A12" s="17" t="s">
        <v>1</v>
      </c>
      <c r="B12" s="18">
        <v>7.86</v>
      </c>
      <c r="C12" s="19">
        <v>2101128.08</v>
      </c>
      <c r="D12" s="18">
        <v>65.92</v>
      </c>
      <c r="E12" s="19">
        <v>145379.71</v>
      </c>
      <c r="F12" s="18">
        <f t="shared" ref="F12:F22" si="0">+((B12*C12)+(D12*E12))/(C12+E12)</f>
        <v>11.617274290422113</v>
      </c>
      <c r="H12" s="20">
        <f>+B12*C12</f>
        <v>16514866.708800001</v>
      </c>
      <c r="I12" s="20">
        <f>+D12*E12</f>
        <v>9583430.4832000006</v>
      </c>
      <c r="J12" s="20">
        <f>+H12+I12</f>
        <v>26098297.192000002</v>
      </c>
    </row>
    <row r="13" spans="1:10" s="20" customFormat="1" ht="21.75" customHeight="1" x14ac:dyDescent="0.25">
      <c r="A13" s="17" t="s">
        <v>2</v>
      </c>
      <c r="B13" s="18">
        <v>11.01</v>
      </c>
      <c r="C13" s="19">
        <v>139134</v>
      </c>
      <c r="D13" s="18">
        <v>18.45</v>
      </c>
      <c r="E13" s="19">
        <v>69318.570000000007</v>
      </c>
      <c r="F13" s="18">
        <f t="shared" si="0"/>
        <v>13.484088761774442</v>
      </c>
      <c r="H13" s="20">
        <f t="shared" ref="H13:H22" si="1">+B13*C13</f>
        <v>1531865.34</v>
      </c>
      <c r="I13" s="20">
        <f t="shared" ref="I13:I22" si="2">+D13*E13</f>
        <v>1278927.6165</v>
      </c>
      <c r="J13" s="20">
        <f t="shared" ref="J13:J22" si="3">+H13+I13</f>
        <v>2810792.9565000003</v>
      </c>
    </row>
    <row r="14" spans="1:10" s="20" customFormat="1" ht="21.75" customHeight="1" x14ac:dyDescent="0.25">
      <c r="A14" s="17" t="s">
        <v>3</v>
      </c>
      <c r="B14" s="18">
        <v>11.04</v>
      </c>
      <c r="C14" s="19">
        <v>122466.28</v>
      </c>
      <c r="D14" s="18">
        <v>133.59</v>
      </c>
      <c r="E14" s="19">
        <v>1492.46</v>
      </c>
      <c r="F14" s="18">
        <f t="shared" si="0"/>
        <v>12.51549880710307</v>
      </c>
      <c r="H14" s="20">
        <f t="shared" si="1"/>
        <v>1352027.7311999998</v>
      </c>
      <c r="I14" s="20">
        <f t="shared" si="2"/>
        <v>199377.73140000002</v>
      </c>
      <c r="J14" s="20">
        <f t="shared" si="3"/>
        <v>1551405.4625999997</v>
      </c>
    </row>
    <row r="15" spans="1:10" s="20" customFormat="1" ht="21.75" customHeight="1" x14ac:dyDescent="0.25">
      <c r="A15" s="17" t="s">
        <v>4</v>
      </c>
      <c r="B15" s="18">
        <v>10</v>
      </c>
      <c r="C15" s="19">
        <v>28030.01</v>
      </c>
      <c r="D15" s="18">
        <v>13.71</v>
      </c>
      <c r="E15" s="19">
        <v>9456.94</v>
      </c>
      <c r="F15" s="18">
        <f t="shared" si="0"/>
        <v>10.935932301774351</v>
      </c>
      <c r="H15" s="20">
        <f t="shared" si="1"/>
        <v>280300.09999999998</v>
      </c>
      <c r="I15" s="20">
        <f t="shared" si="2"/>
        <v>129654.64740000002</v>
      </c>
      <c r="J15" s="20">
        <f t="shared" si="3"/>
        <v>409954.74739999999</v>
      </c>
    </row>
    <row r="16" spans="1:10" s="20" customFormat="1" ht="21.75" customHeight="1" x14ac:dyDescent="0.25">
      <c r="A16" s="17" t="s">
        <v>16</v>
      </c>
      <c r="B16" s="18">
        <v>8.76</v>
      </c>
      <c r="C16" s="19">
        <v>2884946.04</v>
      </c>
      <c r="D16" s="18">
        <v>2</v>
      </c>
      <c r="E16" s="19">
        <v>287.55</v>
      </c>
      <c r="F16" s="18">
        <f>+((B16*C16)+(D16*E16))/(C16+E16)</f>
        <v>8.7593262805456256</v>
      </c>
      <c r="H16" s="20">
        <f>+B16*C16</f>
        <v>25272127.310399998</v>
      </c>
      <c r="I16" s="20">
        <f>+D16*E16</f>
        <v>575.1</v>
      </c>
      <c r="J16" s="20">
        <f>+H16+I16</f>
        <v>25272702.410399999</v>
      </c>
    </row>
    <row r="17" spans="1:11" s="20" customFormat="1" ht="21.75" customHeight="1" x14ac:dyDescent="0.25">
      <c r="A17" s="17" t="s">
        <v>5</v>
      </c>
      <c r="B17" s="18">
        <v>13.88</v>
      </c>
      <c r="C17" s="19">
        <v>9523.08</v>
      </c>
      <c r="D17" s="18">
        <v>6</v>
      </c>
      <c r="E17" s="19">
        <v>107373.14</v>
      </c>
      <c r="F17" s="18">
        <f t="shared" si="0"/>
        <v>6.6419529254239356</v>
      </c>
      <c r="H17" s="20">
        <f t="shared" si="1"/>
        <v>132180.3504</v>
      </c>
      <c r="I17" s="20">
        <f t="shared" si="2"/>
        <v>644238.84</v>
      </c>
      <c r="J17" s="20">
        <f t="shared" si="3"/>
        <v>776419.19039999996</v>
      </c>
    </row>
    <row r="18" spans="1:11" s="20" customFormat="1" ht="21.75" customHeight="1" x14ac:dyDescent="0.25">
      <c r="A18" s="17" t="s">
        <v>17</v>
      </c>
      <c r="B18" s="18">
        <v>30.27</v>
      </c>
      <c r="C18" s="19">
        <v>5487.54</v>
      </c>
      <c r="D18" s="18">
        <v>105.54</v>
      </c>
      <c r="E18" s="19">
        <v>661.64</v>
      </c>
      <c r="F18" s="18">
        <f>+((B18*C18)+(D18*E18))/(C18+E18)</f>
        <v>38.368907951954569</v>
      </c>
      <c r="H18" s="20">
        <f>+B18*C18</f>
        <v>166107.8358</v>
      </c>
      <c r="I18" s="20">
        <f>+D18*E18</f>
        <v>69829.4856</v>
      </c>
      <c r="J18" s="20">
        <f>+H18+I18</f>
        <v>235937.32140000002</v>
      </c>
    </row>
    <row r="19" spans="1:11" s="20" customFormat="1" ht="21.75" customHeight="1" x14ac:dyDescent="0.25">
      <c r="A19" s="17" t="s">
        <v>19</v>
      </c>
      <c r="B19" s="18">
        <v>12.77</v>
      </c>
      <c r="C19" s="19">
        <v>53007.94</v>
      </c>
      <c r="D19" s="18">
        <v>17.79</v>
      </c>
      <c r="E19" s="19">
        <v>4820.46</v>
      </c>
      <c r="F19" s="18">
        <f>+((B19*C19)+(D19*E19))/(C19+E19)</f>
        <v>13.188457180209031</v>
      </c>
      <c r="H19" s="20">
        <f>+B19*C19</f>
        <v>676911.39379999996</v>
      </c>
      <c r="I19" s="20">
        <f>+D19*E19</f>
        <v>85755.983399999997</v>
      </c>
      <c r="J19" s="20">
        <f>+H19+I19</f>
        <v>762667.37719999999</v>
      </c>
      <c r="K19" s="26"/>
    </row>
    <row r="20" spans="1:11" s="20" customFormat="1" ht="21.75" customHeight="1" x14ac:dyDescent="0.25">
      <c r="A20" s="17" t="s">
        <v>6</v>
      </c>
      <c r="B20" s="21">
        <v>0</v>
      </c>
      <c r="C20" s="27">
        <v>107509.56</v>
      </c>
      <c r="D20" s="21">
        <v>0</v>
      </c>
      <c r="E20" s="27">
        <v>0</v>
      </c>
      <c r="F20" s="21">
        <f>+((B20*C20)+(D20*E20))/(C20+E20)</f>
        <v>0</v>
      </c>
      <c r="H20" s="20">
        <f>+B20*C20</f>
        <v>0</v>
      </c>
      <c r="I20" s="20">
        <f>+D20*E20</f>
        <v>0</v>
      </c>
      <c r="J20" s="20">
        <f>+H20+I20</f>
        <v>0</v>
      </c>
    </row>
    <row r="21" spans="1:11" s="20" customFormat="1" ht="21.75" customHeight="1" x14ac:dyDescent="0.25">
      <c r="A21" s="25" t="s">
        <v>18</v>
      </c>
      <c r="B21" s="18">
        <v>28.99</v>
      </c>
      <c r="C21" s="19">
        <v>232271.74</v>
      </c>
      <c r="D21" s="18">
        <v>28.52</v>
      </c>
      <c r="E21" s="19">
        <v>281992.98</v>
      </c>
      <c r="F21" s="18">
        <f>+((B21*C21)+(D21*E21))/(C21+E21)</f>
        <v>28.732279228098712</v>
      </c>
      <c r="H21" s="20">
        <f>+B21*C21</f>
        <v>6733557.7425999995</v>
      </c>
      <c r="I21" s="20">
        <f>+D21*E21</f>
        <v>8042439.7895999998</v>
      </c>
      <c r="J21" s="20">
        <f>+H21+I21</f>
        <v>14775997.532199999</v>
      </c>
    </row>
    <row r="22" spans="1:11" s="20" customFormat="1" ht="21.75" customHeight="1" x14ac:dyDescent="0.25">
      <c r="A22" s="17" t="s">
        <v>7</v>
      </c>
      <c r="B22" s="18">
        <v>8.31</v>
      </c>
      <c r="C22" s="19">
        <v>16554.400000000001</v>
      </c>
      <c r="D22" s="18">
        <v>37.659999999999997</v>
      </c>
      <c r="E22" s="19">
        <v>6544.18</v>
      </c>
      <c r="F22" s="18">
        <f t="shared" si="0"/>
        <v>16.625302628992777</v>
      </c>
      <c r="H22" s="20">
        <f t="shared" si="1"/>
        <v>137567.06400000001</v>
      </c>
      <c r="I22" s="20">
        <f t="shared" si="2"/>
        <v>246453.81879999998</v>
      </c>
      <c r="J22" s="20">
        <f t="shared" si="3"/>
        <v>384020.88280000002</v>
      </c>
    </row>
    <row r="23" spans="1:11" s="4" customFormat="1" ht="21.75" customHeight="1" x14ac:dyDescent="0.25">
      <c r="A23" s="40" t="s">
        <v>8</v>
      </c>
      <c r="B23" s="41"/>
      <c r="C23" s="22">
        <f>SUM(C12:C22)</f>
        <v>5700058.6700000009</v>
      </c>
      <c r="D23" s="22"/>
      <c r="E23" s="22">
        <f>SUM(E12:E22)</f>
        <v>627327.63</v>
      </c>
      <c r="F23" s="23">
        <f>+J23/(E23+C23)</f>
        <v>11.549507428193532</v>
      </c>
      <c r="J23" s="4">
        <f>SUM(J12:J22)</f>
        <v>73078195.072899997</v>
      </c>
    </row>
    <row r="24" spans="1:11" ht="24" customHeight="1" x14ac:dyDescent="0.25">
      <c r="A24" s="42"/>
      <c r="B24" s="42"/>
      <c r="C24" s="42"/>
      <c r="D24" s="42"/>
      <c r="E24" s="42"/>
      <c r="F24" s="42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4"/>
  <sheetViews>
    <sheetView showGridLines="0" view="pageBreakPreview" topLeftCell="A7" zoomScaleNormal="100" zoomScaleSheetLayoutView="100" workbookViewId="0">
      <selection activeCell="E23" sqref="E23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4" t="s">
        <v>15</v>
      </c>
      <c r="B9" s="35"/>
      <c r="C9" s="35"/>
      <c r="D9" s="35"/>
      <c r="E9" s="35"/>
      <c r="F9" s="36"/>
    </row>
    <row r="10" spans="1:10" ht="21" customHeight="1" x14ac:dyDescent="0.25">
      <c r="A10" s="37" t="s">
        <v>38</v>
      </c>
      <c r="B10" s="38"/>
      <c r="C10" s="38"/>
      <c r="D10" s="38"/>
      <c r="E10" s="38"/>
      <c r="F10" s="39"/>
    </row>
    <row r="11" spans="1:10" s="16" customFormat="1" ht="60" x14ac:dyDescent="0.25">
      <c r="A11" s="6" t="s">
        <v>0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</row>
    <row r="12" spans="1:10" s="20" customFormat="1" ht="21.75" customHeight="1" x14ac:dyDescent="0.25">
      <c r="A12" s="17" t="s">
        <v>1</v>
      </c>
      <c r="B12" s="18">
        <v>6.28</v>
      </c>
      <c r="C12" s="19">
        <v>1041510.03</v>
      </c>
      <c r="D12" s="18">
        <v>19.53</v>
      </c>
      <c r="E12" s="19">
        <v>908232.42</v>
      </c>
      <c r="F12" s="18">
        <f t="shared" ref="F12:F22" si="0">+((B12*C12)+(D12*E12))/(C12+E12)</f>
        <v>12.452138050848717</v>
      </c>
      <c r="H12" s="20">
        <f>+B12*C12</f>
        <v>6540682.9884000001</v>
      </c>
      <c r="I12" s="20">
        <f>+D12*E12</f>
        <v>17737779.162600003</v>
      </c>
      <c r="J12" s="20">
        <f>+H12+I12</f>
        <v>24278462.151000004</v>
      </c>
    </row>
    <row r="13" spans="1:10" s="20" customFormat="1" ht="21.75" customHeight="1" x14ac:dyDescent="0.25">
      <c r="A13" s="17" t="s">
        <v>2</v>
      </c>
      <c r="B13" s="18">
        <v>14.79</v>
      </c>
      <c r="C13" s="19">
        <v>231833.25</v>
      </c>
      <c r="D13" s="18">
        <v>10.66</v>
      </c>
      <c r="E13" s="19">
        <v>352999.99</v>
      </c>
      <c r="F13" s="18">
        <f t="shared" si="0"/>
        <v>12.297169806729864</v>
      </c>
      <c r="H13" s="20">
        <f t="shared" ref="H13:H22" si="1">+B13*C13</f>
        <v>3428813.7674999996</v>
      </c>
      <c r="I13" s="20">
        <f t="shared" ref="I13:I22" si="2">+D13*E13</f>
        <v>3762979.8933999999</v>
      </c>
      <c r="J13" s="20">
        <f t="shared" ref="J13:J22" si="3">+H13+I13</f>
        <v>7191793.6608999996</v>
      </c>
    </row>
    <row r="14" spans="1:10" s="20" customFormat="1" ht="21.75" customHeight="1" x14ac:dyDescent="0.25">
      <c r="A14" s="17" t="s">
        <v>3</v>
      </c>
      <c r="B14" s="18">
        <v>11.13</v>
      </c>
      <c r="C14" s="19">
        <v>166570.12</v>
      </c>
      <c r="D14" s="18">
        <v>6.01</v>
      </c>
      <c r="E14" s="19">
        <v>48281.120000000003</v>
      </c>
      <c r="F14" s="18">
        <f t="shared" si="0"/>
        <v>9.9794395731669976</v>
      </c>
      <c r="H14" s="20">
        <f t="shared" si="1"/>
        <v>1853925.4356</v>
      </c>
      <c r="I14" s="20">
        <f t="shared" si="2"/>
        <v>290169.53120000003</v>
      </c>
      <c r="J14" s="20">
        <f t="shared" si="3"/>
        <v>2144094.9668000001</v>
      </c>
    </row>
    <row r="15" spans="1:10" s="20" customFormat="1" ht="21.75" customHeight="1" x14ac:dyDescent="0.25">
      <c r="A15" s="17" t="s">
        <v>4</v>
      </c>
      <c r="B15" s="18">
        <v>8.06</v>
      </c>
      <c r="C15" s="19">
        <v>11948</v>
      </c>
      <c r="D15" s="18">
        <v>10.27</v>
      </c>
      <c r="E15" s="19">
        <v>22804.65</v>
      </c>
      <c r="F15" s="18">
        <f t="shared" si="0"/>
        <v>9.5101995243528172</v>
      </c>
      <c r="H15" s="20">
        <f t="shared" si="1"/>
        <v>96300.88</v>
      </c>
      <c r="I15" s="20">
        <f t="shared" si="2"/>
        <v>234203.7555</v>
      </c>
      <c r="J15" s="20">
        <f t="shared" si="3"/>
        <v>330504.63549999997</v>
      </c>
    </row>
    <row r="16" spans="1:10" s="20" customFormat="1" ht="21.75" customHeight="1" x14ac:dyDescent="0.25">
      <c r="A16" s="17" t="s">
        <v>16</v>
      </c>
      <c r="B16" s="18">
        <v>4.83</v>
      </c>
      <c r="C16" s="19">
        <v>1698711.02</v>
      </c>
      <c r="D16" s="18">
        <v>10.18</v>
      </c>
      <c r="E16" s="19">
        <v>9983.24</v>
      </c>
      <c r="F16" s="18">
        <f>+((B16*C16)+(D16*E16))/(C16+E16)</f>
        <v>4.8612579817526864</v>
      </c>
      <c r="H16" s="20">
        <f>+B16*C16</f>
        <v>8204774.2266000006</v>
      </c>
      <c r="I16" s="20">
        <f>+D16*E16</f>
        <v>101629.3832</v>
      </c>
      <c r="J16" s="20">
        <f>+H16+I16</f>
        <v>8306403.6098000007</v>
      </c>
    </row>
    <row r="17" spans="1:11" s="20" customFormat="1" ht="21.75" customHeight="1" x14ac:dyDescent="0.25">
      <c r="A17" s="17" t="s">
        <v>5</v>
      </c>
      <c r="B17" s="18">
        <v>7.22</v>
      </c>
      <c r="C17" s="19">
        <v>387998.5</v>
      </c>
      <c r="D17" s="18">
        <v>11.85</v>
      </c>
      <c r="E17" s="19">
        <v>312746.96999999997</v>
      </c>
      <c r="F17" s="18">
        <f t="shared" si="0"/>
        <v>9.286397191408172</v>
      </c>
      <c r="H17" s="20">
        <f t="shared" si="1"/>
        <v>2801349.17</v>
      </c>
      <c r="I17" s="20">
        <f t="shared" si="2"/>
        <v>3706051.5944999997</v>
      </c>
      <c r="J17" s="20">
        <f t="shared" si="3"/>
        <v>6507400.7644999996</v>
      </c>
    </row>
    <row r="18" spans="1:11" s="20" customFormat="1" ht="21.75" customHeight="1" x14ac:dyDescent="0.25">
      <c r="A18" s="17" t="s">
        <v>17</v>
      </c>
      <c r="B18" s="18">
        <v>9.1199999999999992</v>
      </c>
      <c r="C18" s="19">
        <v>53483.08</v>
      </c>
      <c r="D18" s="18">
        <v>27.71</v>
      </c>
      <c r="E18" s="19">
        <v>7464.91</v>
      </c>
      <c r="F18" s="18">
        <f>+((B18*C18)+(D18*E18))/(C18+E18)</f>
        <v>11.396903256366615</v>
      </c>
      <c r="H18" s="20">
        <f>+B18*C18</f>
        <v>487765.68959999998</v>
      </c>
      <c r="I18" s="20">
        <f>+D18*E18</f>
        <v>206852.65609999999</v>
      </c>
      <c r="J18" s="20">
        <f>+H18+I18</f>
        <v>694618.34569999995</v>
      </c>
    </row>
    <row r="19" spans="1:11" s="20" customFormat="1" ht="21.75" customHeight="1" x14ac:dyDescent="0.25">
      <c r="A19" s="17" t="s">
        <v>19</v>
      </c>
      <c r="B19" s="18">
        <v>28.44</v>
      </c>
      <c r="C19" s="19">
        <v>6240.34</v>
      </c>
      <c r="D19" s="18">
        <v>20.440000000000001</v>
      </c>
      <c r="E19" s="19">
        <v>3664.57</v>
      </c>
      <c r="F19" s="18">
        <f>+((B19*C19)+(D19*E19))/(C19+E19)</f>
        <v>25.480199254713067</v>
      </c>
      <c r="H19" s="20">
        <f>+B19*C19</f>
        <v>177475.2696</v>
      </c>
      <c r="I19" s="20">
        <f>+D19*E19</f>
        <v>74903.810800000007</v>
      </c>
      <c r="J19" s="20">
        <f>+H19+I19</f>
        <v>252379.08040000001</v>
      </c>
      <c r="K19" s="26"/>
    </row>
    <row r="20" spans="1:11" s="20" customFormat="1" ht="21.75" customHeight="1" x14ac:dyDescent="0.25">
      <c r="A20" s="17" t="s">
        <v>6</v>
      </c>
      <c r="B20" s="21">
        <v>0.31</v>
      </c>
      <c r="C20" s="27">
        <v>162477.35</v>
      </c>
      <c r="D20" s="21">
        <v>0</v>
      </c>
      <c r="E20" s="27">
        <v>0</v>
      </c>
      <c r="F20" s="18">
        <f>+((B20*C20)+(D20*E20))/(C20+E20)</f>
        <v>0.31</v>
      </c>
      <c r="H20" s="20">
        <f>+B20*C20</f>
        <v>50367.978500000005</v>
      </c>
      <c r="I20" s="20">
        <f>+D20*E20</f>
        <v>0</v>
      </c>
      <c r="J20" s="20">
        <f>+H20+I20</f>
        <v>50367.978500000005</v>
      </c>
    </row>
    <row r="21" spans="1:11" s="20" customFormat="1" ht="21.75" customHeight="1" x14ac:dyDescent="0.25">
      <c r="A21" s="25" t="s">
        <v>18</v>
      </c>
      <c r="B21" s="18">
        <v>31.22</v>
      </c>
      <c r="C21" s="19">
        <v>271211.88</v>
      </c>
      <c r="D21" s="18">
        <v>33.700000000000003</v>
      </c>
      <c r="E21" s="19">
        <v>262432.5</v>
      </c>
      <c r="F21" s="18">
        <f>+((B21*C21)+(D21*E21))/(C21+E21)</f>
        <v>32.439599839128824</v>
      </c>
      <c r="H21" s="20">
        <f>+B21*C21</f>
        <v>8467234.8936000001</v>
      </c>
      <c r="I21" s="20">
        <f>+D21*E21</f>
        <v>8843975.25</v>
      </c>
      <c r="J21" s="20">
        <f>+H21+I21</f>
        <v>17311210.143600002</v>
      </c>
    </row>
    <row r="22" spans="1:11" s="20" customFormat="1" ht="21.75" customHeight="1" x14ac:dyDescent="0.25">
      <c r="A22" s="17" t="s">
        <v>7</v>
      </c>
      <c r="B22" s="18">
        <v>6.91</v>
      </c>
      <c r="C22" s="19">
        <v>22729.83</v>
      </c>
      <c r="D22" s="18">
        <v>63.59</v>
      </c>
      <c r="E22" s="19">
        <v>4434.8900000000003</v>
      </c>
      <c r="F22" s="18">
        <f t="shared" si="0"/>
        <v>16.163530505744216</v>
      </c>
      <c r="H22" s="20">
        <f t="shared" si="1"/>
        <v>157063.12530000001</v>
      </c>
      <c r="I22" s="20">
        <f t="shared" si="2"/>
        <v>282014.65510000003</v>
      </c>
      <c r="J22" s="20">
        <f t="shared" si="3"/>
        <v>439077.78040000005</v>
      </c>
    </row>
    <row r="23" spans="1:11" s="4" customFormat="1" ht="21.75" customHeight="1" x14ac:dyDescent="0.25">
      <c r="A23" s="40" t="s">
        <v>8</v>
      </c>
      <c r="B23" s="41"/>
      <c r="C23" s="22">
        <f>SUM(C12:C22)</f>
        <v>4054713.4</v>
      </c>
      <c r="D23" s="22"/>
      <c r="E23" s="22">
        <f>SUM(E12:E22)</f>
        <v>1933045.26</v>
      </c>
      <c r="F23" s="23">
        <f>+J23/(E23+C23)</f>
        <v>11.274053773753801</v>
      </c>
      <c r="J23" s="4">
        <f>SUM(J12:J22)</f>
        <v>67506313.1171</v>
      </c>
    </row>
    <row r="24" spans="1:11" ht="24" customHeight="1" x14ac:dyDescent="0.25">
      <c r="A24" s="42"/>
      <c r="B24" s="42"/>
      <c r="C24" s="42"/>
      <c r="D24" s="42"/>
      <c r="E24" s="42"/>
      <c r="F24" s="42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4"/>
  <sheetViews>
    <sheetView showGridLines="0" view="pageBreakPreview" topLeftCell="A7" zoomScaleNormal="100" zoomScaleSheetLayoutView="100" workbookViewId="0">
      <selection activeCell="L24" sqref="L24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4" t="s">
        <v>15</v>
      </c>
      <c r="B9" s="35"/>
      <c r="C9" s="35"/>
      <c r="D9" s="35"/>
      <c r="E9" s="35"/>
      <c r="F9" s="36"/>
    </row>
    <row r="10" spans="1:10" ht="21" customHeight="1" x14ac:dyDescent="0.25">
      <c r="A10" s="37" t="s">
        <v>39</v>
      </c>
      <c r="B10" s="38"/>
      <c r="C10" s="38"/>
      <c r="D10" s="38"/>
      <c r="E10" s="38"/>
      <c r="F10" s="39"/>
    </row>
    <row r="11" spans="1:10" s="16" customFormat="1" ht="60" x14ac:dyDescent="0.25">
      <c r="A11" s="6" t="s">
        <v>0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</row>
    <row r="12" spans="1:10" s="20" customFormat="1" ht="21.75" customHeight="1" x14ac:dyDescent="0.25">
      <c r="A12" s="17" t="s">
        <v>1</v>
      </c>
      <c r="B12" s="18">
        <v>13.11</v>
      </c>
      <c r="C12" s="19">
        <v>1451686.11</v>
      </c>
      <c r="D12" s="18">
        <v>46.15</v>
      </c>
      <c r="E12" s="19">
        <v>333951.46999999997</v>
      </c>
      <c r="F12" s="18">
        <f t="shared" ref="F12:F22" si="0">+((B12*C12)+(D12*E12))/(C12+E12)</f>
        <v>19.289169105972782</v>
      </c>
      <c r="H12" s="20">
        <f>+B12*C12</f>
        <v>19031604.902100001</v>
      </c>
      <c r="I12" s="20">
        <f>+D12*E12</f>
        <v>15411860.340499999</v>
      </c>
      <c r="J12" s="20">
        <f>+H12+I12</f>
        <v>34443465.242600001</v>
      </c>
    </row>
    <row r="13" spans="1:10" s="20" customFormat="1" ht="21.75" customHeight="1" x14ac:dyDescent="0.25">
      <c r="A13" s="17" t="s">
        <v>2</v>
      </c>
      <c r="B13" s="18">
        <v>10.94</v>
      </c>
      <c r="C13" s="19">
        <v>559783.27</v>
      </c>
      <c r="D13" s="18">
        <v>9.0399999999999991</v>
      </c>
      <c r="E13" s="19">
        <v>26727.599999999999</v>
      </c>
      <c r="F13" s="18">
        <f>+((B13*C13)+(D13*E13))/(C13+E13)</f>
        <v>10.853416029271546</v>
      </c>
      <c r="H13" s="20">
        <f t="shared" ref="H13:H22" si="1">+B13*C13</f>
        <v>6124028.9737999998</v>
      </c>
      <c r="I13" s="20">
        <f t="shared" ref="I13:I22" si="2">+D13*E13</f>
        <v>241617.50399999996</v>
      </c>
      <c r="J13" s="20">
        <f t="shared" ref="J13:J22" si="3">+H13+I13</f>
        <v>6365646.4777999995</v>
      </c>
    </row>
    <row r="14" spans="1:10" s="20" customFormat="1" ht="21.75" customHeight="1" x14ac:dyDescent="0.25">
      <c r="A14" s="17" t="s">
        <v>3</v>
      </c>
      <c r="B14" s="18">
        <v>7.56</v>
      </c>
      <c r="C14" s="19">
        <v>136030.51</v>
      </c>
      <c r="D14" s="18">
        <v>2.2999999999999998</v>
      </c>
      <c r="E14" s="19">
        <v>323812.8</v>
      </c>
      <c r="F14" s="18">
        <f t="shared" si="0"/>
        <v>3.8560093341360129</v>
      </c>
      <c r="H14" s="20">
        <f t="shared" si="1"/>
        <v>1028390.6556000001</v>
      </c>
      <c r="I14" s="20">
        <f t="shared" si="2"/>
        <v>744769.44</v>
      </c>
      <c r="J14" s="20">
        <f t="shared" si="3"/>
        <v>1773160.0956000001</v>
      </c>
    </row>
    <row r="15" spans="1:10" s="20" customFormat="1" ht="21.75" customHeight="1" x14ac:dyDescent="0.25">
      <c r="A15" s="17" t="s">
        <v>4</v>
      </c>
      <c r="B15" s="18">
        <v>10.55</v>
      </c>
      <c r="C15" s="19">
        <v>29151.26</v>
      </c>
      <c r="D15" s="18">
        <v>156.93</v>
      </c>
      <c r="E15" s="19">
        <v>933.58</v>
      </c>
      <c r="F15" s="18">
        <f t="shared" si="0"/>
        <v>15.092402100193985</v>
      </c>
      <c r="H15" s="20">
        <f t="shared" si="1"/>
        <v>307545.79300000001</v>
      </c>
      <c r="I15" s="20">
        <f t="shared" si="2"/>
        <v>146506.70940000002</v>
      </c>
      <c r="J15" s="20">
        <f t="shared" si="3"/>
        <v>454052.5024</v>
      </c>
    </row>
    <row r="16" spans="1:10" s="20" customFormat="1" ht="21.75" customHeight="1" x14ac:dyDescent="0.25">
      <c r="A16" s="17" t="s">
        <v>16</v>
      </c>
      <c r="B16" s="18">
        <v>7.32</v>
      </c>
      <c r="C16" s="19">
        <v>457280.67</v>
      </c>
      <c r="D16" s="18">
        <v>0</v>
      </c>
      <c r="E16" s="19">
        <v>0</v>
      </c>
      <c r="F16" s="18">
        <f>+((B16*C16)+(D16*E16))/(C16+E16)</f>
        <v>7.32</v>
      </c>
      <c r="H16" s="20">
        <f>+B16*C16</f>
        <v>3347294.5044</v>
      </c>
      <c r="I16" s="20">
        <f>+D16*E16</f>
        <v>0</v>
      </c>
      <c r="J16" s="20">
        <f>+H16+I16</f>
        <v>3347294.5044</v>
      </c>
    </row>
    <row r="17" spans="1:11" s="20" customFormat="1" ht="21.75" customHeight="1" x14ac:dyDescent="0.25">
      <c r="A17" s="17" t="s">
        <v>5</v>
      </c>
      <c r="B17" s="18">
        <v>18.72</v>
      </c>
      <c r="C17" s="19">
        <v>315675.19</v>
      </c>
      <c r="D17" s="18">
        <v>8</v>
      </c>
      <c r="E17" s="19">
        <v>7532.25</v>
      </c>
      <c r="F17" s="18">
        <f t="shared" si="0"/>
        <v>18.470173696496587</v>
      </c>
      <c r="H17" s="20">
        <f t="shared" si="1"/>
        <v>5909439.5567999994</v>
      </c>
      <c r="I17" s="20">
        <f t="shared" si="2"/>
        <v>60258</v>
      </c>
      <c r="J17" s="20">
        <f t="shared" si="3"/>
        <v>5969697.5567999994</v>
      </c>
    </row>
    <row r="18" spans="1:11" s="20" customFormat="1" ht="21.75" customHeight="1" x14ac:dyDescent="0.25">
      <c r="A18" s="17" t="s">
        <v>17</v>
      </c>
      <c r="B18" s="18">
        <v>0</v>
      </c>
      <c r="C18" s="19">
        <v>0</v>
      </c>
      <c r="D18" s="18">
        <v>10.52</v>
      </c>
      <c r="E18" s="19">
        <v>41675.74</v>
      </c>
      <c r="F18" s="18">
        <f>+((B18*C18)+(D18*E18))/(C18+E18)</f>
        <v>10.52</v>
      </c>
      <c r="H18" s="20">
        <f>+B18*C18</f>
        <v>0</v>
      </c>
      <c r="I18" s="20">
        <f>+D18*E18</f>
        <v>438428.78479999996</v>
      </c>
      <c r="J18" s="20">
        <f>+H18+I18</f>
        <v>438428.78479999996</v>
      </c>
    </row>
    <row r="19" spans="1:11" s="20" customFormat="1" ht="21.75" customHeight="1" x14ac:dyDescent="0.25">
      <c r="A19" s="17" t="s">
        <v>19</v>
      </c>
      <c r="B19" s="18">
        <v>27.97</v>
      </c>
      <c r="C19" s="19">
        <v>6687.32</v>
      </c>
      <c r="D19" s="18">
        <v>32.25</v>
      </c>
      <c r="E19" s="19">
        <v>6790.09</v>
      </c>
      <c r="F19" s="18">
        <f>+((B19*C19)+(D19*E19))/(C19+E19)</f>
        <v>30.12631825402655</v>
      </c>
      <c r="H19" s="20">
        <f>+B19*C19</f>
        <v>187044.34039999999</v>
      </c>
      <c r="I19" s="20">
        <f>+D19*E19</f>
        <v>218980.4025</v>
      </c>
      <c r="J19" s="20">
        <f>+H19+I19</f>
        <v>406024.74289999995</v>
      </c>
      <c r="K19" s="26"/>
    </row>
    <row r="20" spans="1:11" s="20" customFormat="1" ht="21.75" customHeight="1" x14ac:dyDescent="0.25">
      <c r="A20" s="17" t="s">
        <v>6</v>
      </c>
      <c r="B20" s="21">
        <v>0</v>
      </c>
      <c r="C20" s="27">
        <v>163992.79999999999</v>
      </c>
      <c r="D20" s="21">
        <v>0</v>
      </c>
      <c r="E20" s="27">
        <v>0</v>
      </c>
      <c r="F20" s="18">
        <f>+((B20*C20)+(D20*E20))/(C20+E20)</f>
        <v>0</v>
      </c>
      <c r="H20" s="20">
        <f>+B20*C20</f>
        <v>0</v>
      </c>
      <c r="I20" s="20">
        <f>+D20*E20</f>
        <v>0</v>
      </c>
      <c r="J20" s="20">
        <f>+H20+I20</f>
        <v>0</v>
      </c>
    </row>
    <row r="21" spans="1:11" s="20" customFormat="1" ht="21.75" customHeight="1" x14ac:dyDescent="0.25">
      <c r="A21" s="25" t="s">
        <v>18</v>
      </c>
      <c r="B21" s="18">
        <v>48.79</v>
      </c>
      <c r="C21" s="19">
        <v>239846.22</v>
      </c>
      <c r="D21" s="18">
        <v>32.32</v>
      </c>
      <c r="E21" s="19">
        <v>257087.86</v>
      </c>
      <c r="F21" s="18">
        <f>+((B21*C21)+(D21*E21))/(C21+E21)</f>
        <v>40.269278188769022</v>
      </c>
      <c r="H21" s="20">
        <f>+B21*C21</f>
        <v>11702097.073799999</v>
      </c>
      <c r="I21" s="20">
        <f>+D21*E21</f>
        <v>8309079.6351999994</v>
      </c>
      <c r="J21" s="20">
        <f>+H21+I21</f>
        <v>20011176.708999999</v>
      </c>
    </row>
    <row r="22" spans="1:11" s="20" customFormat="1" ht="21.75" customHeight="1" x14ac:dyDescent="0.25">
      <c r="A22" s="17" t="s">
        <v>7</v>
      </c>
      <c r="B22" s="18">
        <v>15.16</v>
      </c>
      <c r="C22" s="19">
        <v>16539.240000000002</v>
      </c>
      <c r="D22" s="18">
        <v>42.05</v>
      </c>
      <c r="E22" s="19">
        <v>8941.14</v>
      </c>
      <c r="F22" s="18">
        <f t="shared" si="0"/>
        <v>24.595779788213516</v>
      </c>
      <c r="H22" s="20">
        <f t="shared" si="1"/>
        <v>250734.87840000002</v>
      </c>
      <c r="I22" s="20">
        <f t="shared" si="2"/>
        <v>375974.93699999998</v>
      </c>
      <c r="J22" s="20">
        <f t="shared" si="3"/>
        <v>626709.81539999996</v>
      </c>
    </row>
    <row r="23" spans="1:11" s="4" customFormat="1" ht="21.75" customHeight="1" x14ac:dyDescent="0.25">
      <c r="A23" s="40" t="s">
        <v>8</v>
      </c>
      <c r="B23" s="41"/>
      <c r="C23" s="22">
        <f>SUM(C12:C22)</f>
        <v>3376672.59</v>
      </c>
      <c r="D23" s="22"/>
      <c r="E23" s="22">
        <f>SUM(E12:E22)</f>
        <v>1007452.5299999998</v>
      </c>
      <c r="F23" s="23">
        <f>+J23/(E23+C23)</f>
        <v>16.841594254431321</v>
      </c>
      <c r="J23" s="4">
        <f>SUM(J12:J22)</f>
        <v>73835656.431700006</v>
      </c>
    </row>
    <row r="24" spans="1:11" ht="24" customHeight="1" x14ac:dyDescent="0.25">
      <c r="A24" s="42"/>
      <c r="B24" s="42"/>
      <c r="C24" s="42"/>
      <c r="D24" s="42"/>
      <c r="E24" s="42"/>
      <c r="F24" s="42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4"/>
  <sheetViews>
    <sheetView showGridLines="0" view="pageBreakPreview" zoomScaleNormal="100" zoomScaleSheetLayoutView="100" workbookViewId="0">
      <selection activeCell="L11" sqref="L11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4" t="s">
        <v>15</v>
      </c>
      <c r="B9" s="35"/>
      <c r="C9" s="35"/>
      <c r="D9" s="35"/>
      <c r="E9" s="35"/>
      <c r="F9" s="36"/>
    </row>
    <row r="10" spans="1:10" ht="21" customHeight="1" x14ac:dyDescent="0.25">
      <c r="A10" s="37" t="s">
        <v>40</v>
      </c>
      <c r="B10" s="38"/>
      <c r="C10" s="38"/>
      <c r="D10" s="38"/>
      <c r="E10" s="38"/>
      <c r="F10" s="39"/>
    </row>
    <row r="11" spans="1:10" s="16" customFormat="1" ht="60" x14ac:dyDescent="0.25">
      <c r="A11" s="6" t="s">
        <v>0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</row>
    <row r="12" spans="1:10" s="20" customFormat="1" ht="21.75" customHeight="1" x14ac:dyDescent="0.25">
      <c r="A12" s="17" t="s">
        <v>1</v>
      </c>
      <c r="B12" s="18">
        <v>15.59</v>
      </c>
      <c r="C12" s="19">
        <v>2343748.11</v>
      </c>
      <c r="D12" s="18">
        <v>15.15</v>
      </c>
      <c r="E12" s="19">
        <v>602796.75</v>
      </c>
      <c r="F12" s="18">
        <f t="shared" ref="F12:F22" si="0">+((B12*C12)+(D12*E12))/(C12+E12)</f>
        <v>15.499985904643584</v>
      </c>
      <c r="H12" s="20">
        <f>+B12*C12</f>
        <v>36539033.034899995</v>
      </c>
      <c r="I12" s="20">
        <f>+D12*E12</f>
        <v>9132370.7625000011</v>
      </c>
      <c r="J12" s="20">
        <f>+H12+I12</f>
        <v>45671403.797399998</v>
      </c>
    </row>
    <row r="13" spans="1:10" s="20" customFormat="1" ht="21.75" customHeight="1" x14ac:dyDescent="0.25">
      <c r="A13" s="17" t="s">
        <v>2</v>
      </c>
      <c r="B13" s="18">
        <v>10.68</v>
      </c>
      <c r="C13" s="19">
        <v>265966.69</v>
      </c>
      <c r="D13" s="18">
        <v>8.17</v>
      </c>
      <c r="E13" s="19">
        <v>35612.400000000001</v>
      </c>
      <c r="F13" s="18">
        <f>+((B13*C13)+(D13*E13))/(C13+E13)</f>
        <v>10.3836030448928</v>
      </c>
      <c r="H13" s="20">
        <f t="shared" ref="H13:H22" si="1">+B13*C13</f>
        <v>2840524.2492</v>
      </c>
      <c r="I13" s="20">
        <f t="shared" ref="I13:I22" si="2">+D13*E13</f>
        <v>290953.30800000002</v>
      </c>
      <c r="J13" s="20">
        <f t="shared" ref="J13:J22" si="3">+H13+I13</f>
        <v>3131477.5572000002</v>
      </c>
    </row>
    <row r="14" spans="1:10" s="20" customFormat="1" ht="21.75" customHeight="1" x14ac:dyDescent="0.25">
      <c r="A14" s="17" t="s">
        <v>3</v>
      </c>
      <c r="B14" s="18">
        <v>9.16</v>
      </c>
      <c r="C14" s="19">
        <v>571316.96</v>
      </c>
      <c r="D14" s="18">
        <v>31.92</v>
      </c>
      <c r="E14" s="19">
        <v>10646.82</v>
      </c>
      <c r="F14" s="18">
        <f t="shared" si="0"/>
        <v>9.5763860905570457</v>
      </c>
      <c r="H14" s="20">
        <f t="shared" si="1"/>
        <v>5233263.3536</v>
      </c>
      <c r="I14" s="20">
        <f t="shared" si="2"/>
        <v>339846.49440000003</v>
      </c>
      <c r="J14" s="20">
        <f t="shared" si="3"/>
        <v>5573109.8480000002</v>
      </c>
    </row>
    <row r="15" spans="1:10" s="20" customFormat="1" ht="21.75" customHeight="1" x14ac:dyDescent="0.25">
      <c r="A15" s="17" t="s">
        <v>4</v>
      </c>
      <c r="B15" s="18">
        <v>15.73</v>
      </c>
      <c r="C15" s="19">
        <v>1890.43</v>
      </c>
      <c r="D15" s="18">
        <v>28.19</v>
      </c>
      <c r="E15" s="19">
        <v>18593.71</v>
      </c>
      <c r="F15" s="18">
        <f t="shared" si="0"/>
        <v>27.040097792731352</v>
      </c>
      <c r="H15" s="20">
        <f t="shared" si="1"/>
        <v>29736.463900000002</v>
      </c>
      <c r="I15" s="20">
        <f t="shared" si="2"/>
        <v>524156.68489999999</v>
      </c>
      <c r="J15" s="20">
        <f t="shared" si="3"/>
        <v>553893.14879999997</v>
      </c>
    </row>
    <row r="16" spans="1:10" s="20" customFormat="1" ht="21.75" customHeight="1" x14ac:dyDescent="0.25">
      <c r="A16" s="17" t="s">
        <v>16</v>
      </c>
      <c r="B16" s="18">
        <v>2.73</v>
      </c>
      <c r="C16" s="19">
        <v>1536265.55</v>
      </c>
      <c r="D16" s="18">
        <v>0.67</v>
      </c>
      <c r="E16" s="19">
        <v>1009362.74</v>
      </c>
      <c r="F16" s="18">
        <f>+((B16*C16)+(D16*E16))/(C16+E16)</f>
        <v>1.9131929066124576</v>
      </c>
      <c r="H16" s="20">
        <f>+B16*C16</f>
        <v>4194004.9515</v>
      </c>
      <c r="I16" s="20">
        <f>+D16*E16</f>
        <v>676273.03580000007</v>
      </c>
      <c r="J16" s="20">
        <f>+H16+I16</f>
        <v>4870277.9873000002</v>
      </c>
    </row>
    <row r="17" spans="1:11" s="20" customFormat="1" ht="21.75" customHeight="1" x14ac:dyDescent="0.25">
      <c r="A17" s="17" t="s">
        <v>5</v>
      </c>
      <c r="B17" s="18">
        <v>0</v>
      </c>
      <c r="C17" s="19">
        <v>0</v>
      </c>
      <c r="D17" s="18">
        <v>6.18</v>
      </c>
      <c r="E17" s="19">
        <v>264933.49</v>
      </c>
      <c r="F17" s="18">
        <f t="shared" si="0"/>
        <v>6.18</v>
      </c>
      <c r="H17" s="20">
        <f t="shared" si="1"/>
        <v>0</v>
      </c>
      <c r="I17" s="20">
        <f t="shared" si="2"/>
        <v>1637288.9681999998</v>
      </c>
      <c r="J17" s="20">
        <f t="shared" si="3"/>
        <v>1637288.9681999998</v>
      </c>
    </row>
    <row r="18" spans="1:11" s="20" customFormat="1" ht="21.75" customHeight="1" x14ac:dyDescent="0.25">
      <c r="A18" s="17" t="s">
        <v>17</v>
      </c>
      <c r="B18" s="18">
        <v>13.29</v>
      </c>
      <c r="C18" s="19">
        <v>91959.37</v>
      </c>
      <c r="D18" s="18">
        <v>163.35</v>
      </c>
      <c r="E18" s="19">
        <v>123.28</v>
      </c>
      <c r="F18" s="18">
        <f>+((B18*C18)+(D18*E18))/(C18+E18)</f>
        <v>13.490899917628347</v>
      </c>
      <c r="H18" s="20">
        <f>+B18*C18</f>
        <v>1222140.0273</v>
      </c>
      <c r="I18" s="20">
        <f>+D18*E18</f>
        <v>20137.788</v>
      </c>
      <c r="J18" s="20">
        <f>+H18+I18</f>
        <v>1242277.8152999999</v>
      </c>
    </row>
    <row r="19" spans="1:11" s="20" customFormat="1" ht="21.75" customHeight="1" x14ac:dyDescent="0.25">
      <c r="A19" s="17" t="s">
        <v>19</v>
      </c>
      <c r="B19" s="18">
        <v>21.27</v>
      </c>
      <c r="C19" s="19">
        <v>23770.54</v>
      </c>
      <c r="D19" s="18">
        <v>29.8</v>
      </c>
      <c r="E19" s="19">
        <v>2448.0100000000002</v>
      </c>
      <c r="F19" s="18">
        <f>+((B19*C19)+(D19*E19))/(C19+E19)</f>
        <v>22.06644089013313</v>
      </c>
      <c r="H19" s="20">
        <f>+B19*C19</f>
        <v>505599.38579999999</v>
      </c>
      <c r="I19" s="20">
        <f>+D19*E19</f>
        <v>72950.698000000004</v>
      </c>
      <c r="J19" s="20">
        <f>+H19+I19</f>
        <v>578550.08380000002</v>
      </c>
      <c r="K19" s="26"/>
    </row>
    <row r="20" spans="1:11" s="20" customFormat="1" ht="21.75" customHeight="1" x14ac:dyDescent="0.25">
      <c r="A20" s="17" t="s">
        <v>6</v>
      </c>
      <c r="B20" s="21">
        <v>1.33</v>
      </c>
      <c r="C20" s="27">
        <v>304477.64</v>
      </c>
      <c r="D20" s="21">
        <v>0</v>
      </c>
      <c r="E20" s="27">
        <v>0</v>
      </c>
      <c r="F20" s="18">
        <f>+((B20*C20)+(D20*E20))/(C20+E20)</f>
        <v>1.33</v>
      </c>
      <c r="H20" s="20">
        <f>+B20*C20</f>
        <v>404955.26120000007</v>
      </c>
      <c r="I20" s="20">
        <f>+D20*E20</f>
        <v>0</v>
      </c>
      <c r="J20" s="20">
        <f>+H20+I20</f>
        <v>404955.26120000007</v>
      </c>
    </row>
    <row r="21" spans="1:11" s="20" customFormat="1" ht="21.75" customHeight="1" x14ac:dyDescent="0.25">
      <c r="A21" s="25" t="s">
        <v>18</v>
      </c>
      <c r="B21" s="18">
        <v>32.94</v>
      </c>
      <c r="C21" s="19">
        <v>235194.57</v>
      </c>
      <c r="D21" s="18">
        <v>30.91</v>
      </c>
      <c r="E21" s="19">
        <v>262383.61</v>
      </c>
      <c r="F21" s="18">
        <f>+((B21*C21)+(D21*E21))/(C21+E21)</f>
        <v>31.869537608944185</v>
      </c>
      <c r="H21" s="20">
        <f>+B21*C21</f>
        <v>7747309.1357999993</v>
      </c>
      <c r="I21" s="20">
        <f>+D21*E21</f>
        <v>8110277.3850999996</v>
      </c>
      <c r="J21" s="20">
        <f>+H21+I21</f>
        <v>15857586.5209</v>
      </c>
    </row>
    <row r="22" spans="1:11" s="20" customFormat="1" ht="21.75" customHeight="1" x14ac:dyDescent="0.25">
      <c r="A22" s="17" t="s">
        <v>7</v>
      </c>
      <c r="B22" s="18">
        <v>8.26</v>
      </c>
      <c r="C22" s="19">
        <v>16427.28</v>
      </c>
      <c r="D22" s="18">
        <v>240.44</v>
      </c>
      <c r="E22" s="19">
        <v>1467.01</v>
      </c>
      <c r="F22" s="18">
        <f t="shared" si="0"/>
        <v>27.294584875957639</v>
      </c>
      <c r="H22" s="20">
        <f t="shared" si="1"/>
        <v>135689.33279999997</v>
      </c>
      <c r="I22" s="20">
        <f t="shared" si="2"/>
        <v>352727.88439999998</v>
      </c>
      <c r="J22" s="20">
        <f t="shared" si="3"/>
        <v>488417.21719999996</v>
      </c>
    </row>
    <row r="23" spans="1:11" s="4" customFormat="1" ht="21.75" customHeight="1" x14ac:dyDescent="0.25">
      <c r="A23" s="40" t="s">
        <v>8</v>
      </c>
      <c r="B23" s="41"/>
      <c r="C23" s="22">
        <f>SUM(C12:C22)</f>
        <v>5391017.1400000006</v>
      </c>
      <c r="D23" s="22"/>
      <c r="E23" s="22">
        <f>SUM(E12:E22)</f>
        <v>2208367.8199999998</v>
      </c>
      <c r="F23" s="23">
        <f>+J23/(E23+C23)</f>
        <v>10.528383366079666</v>
      </c>
      <c r="J23" s="4">
        <f>SUM(J12:J22)</f>
        <v>80009238.205300003</v>
      </c>
    </row>
    <row r="24" spans="1:11" ht="24" customHeight="1" x14ac:dyDescent="0.25">
      <c r="A24" s="42"/>
      <c r="B24" s="42"/>
      <c r="C24" s="42"/>
      <c r="D24" s="42"/>
      <c r="E24" s="42"/>
      <c r="F24" s="42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4"/>
  <sheetViews>
    <sheetView showGridLines="0" view="pageBreakPreview" zoomScaleNormal="100" zoomScaleSheetLayoutView="100" workbookViewId="0">
      <selection activeCell="L23" sqref="L23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4" t="s">
        <v>15</v>
      </c>
      <c r="B9" s="35"/>
      <c r="C9" s="35"/>
      <c r="D9" s="35"/>
      <c r="E9" s="35"/>
      <c r="F9" s="36"/>
    </row>
    <row r="10" spans="1:10" ht="21" customHeight="1" x14ac:dyDescent="0.25">
      <c r="A10" s="37" t="s">
        <v>41</v>
      </c>
      <c r="B10" s="38"/>
      <c r="C10" s="38"/>
      <c r="D10" s="38"/>
      <c r="E10" s="38"/>
      <c r="F10" s="39"/>
    </row>
    <row r="11" spans="1:10" s="16" customFormat="1" ht="60" x14ac:dyDescent="0.25">
      <c r="A11" s="6" t="s">
        <v>0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</row>
    <row r="12" spans="1:10" s="20" customFormat="1" ht="21.75" customHeight="1" x14ac:dyDescent="0.25">
      <c r="A12" s="17" t="s">
        <v>1</v>
      </c>
      <c r="B12" s="18">
        <v>10.42</v>
      </c>
      <c r="C12" s="19">
        <v>1882115.28</v>
      </c>
      <c r="D12" s="18">
        <v>6.87</v>
      </c>
      <c r="E12" s="19">
        <v>360550.6</v>
      </c>
      <c r="F12" s="18">
        <f t="shared" ref="F12:F22" si="0">+((B12*C12)+(D12*E12))/(C12+E12)</f>
        <v>9.8492709219796932</v>
      </c>
      <c r="H12" s="20">
        <f>+B12*C12</f>
        <v>19611641.217599999</v>
      </c>
      <c r="I12" s="20">
        <f>+D12*E12</f>
        <v>2476982.622</v>
      </c>
      <c r="J12" s="20">
        <f>+H12+I12</f>
        <v>22088623.839600001</v>
      </c>
    </row>
    <row r="13" spans="1:10" s="20" customFormat="1" ht="21.75" customHeight="1" x14ac:dyDescent="0.25">
      <c r="A13" s="17" t="s">
        <v>2</v>
      </c>
      <c r="B13" s="18">
        <v>10.65</v>
      </c>
      <c r="C13" s="19">
        <v>123525.21</v>
      </c>
      <c r="D13" s="18">
        <v>23.72</v>
      </c>
      <c r="E13" s="19">
        <v>49629.68</v>
      </c>
      <c r="F13" s="18">
        <f>+((B13*C13)+(D13*E13))/(C13+E13)</f>
        <v>14.396125319360024</v>
      </c>
      <c r="H13" s="20">
        <f t="shared" ref="H13:H22" si="1">+B13*C13</f>
        <v>1315543.4865000001</v>
      </c>
      <c r="I13" s="20">
        <f t="shared" ref="I13:I22" si="2">+D13*E13</f>
        <v>1177216.0096</v>
      </c>
      <c r="J13" s="20">
        <f t="shared" ref="J13:J22" si="3">+H13+I13</f>
        <v>2492759.4961000001</v>
      </c>
    </row>
    <row r="14" spans="1:10" s="20" customFormat="1" ht="21.75" customHeight="1" x14ac:dyDescent="0.25">
      <c r="A14" s="17" t="s">
        <v>3</v>
      </c>
      <c r="B14" s="18">
        <v>12.58</v>
      </c>
      <c r="C14" s="19">
        <v>27700.63</v>
      </c>
      <c r="D14" s="18">
        <v>10.8</v>
      </c>
      <c r="E14" s="19">
        <v>81372.66</v>
      </c>
      <c r="F14" s="18">
        <f t="shared" si="0"/>
        <v>11.252054956809317</v>
      </c>
      <c r="H14" s="20">
        <f t="shared" si="1"/>
        <v>348473.92540000001</v>
      </c>
      <c r="I14" s="20">
        <f t="shared" si="2"/>
        <v>878824.72800000012</v>
      </c>
      <c r="J14" s="20">
        <f t="shared" si="3"/>
        <v>1227298.6534000002</v>
      </c>
    </row>
    <row r="15" spans="1:10" s="20" customFormat="1" ht="21.75" customHeight="1" x14ac:dyDescent="0.25">
      <c r="A15" s="17" t="s">
        <v>4</v>
      </c>
      <c r="B15" s="18">
        <v>10.8</v>
      </c>
      <c r="C15" s="19">
        <v>44232.92</v>
      </c>
      <c r="D15" s="18">
        <v>18.309999999999999</v>
      </c>
      <c r="E15" s="19">
        <v>15567.51</v>
      </c>
      <c r="F15" s="18">
        <f t="shared" si="0"/>
        <v>12.755036110944353</v>
      </c>
      <c r="H15" s="20">
        <f t="shared" si="1"/>
        <v>477715.53600000002</v>
      </c>
      <c r="I15" s="20">
        <f t="shared" si="2"/>
        <v>285041.10810000001</v>
      </c>
      <c r="J15" s="20">
        <f t="shared" si="3"/>
        <v>762756.64410000003</v>
      </c>
    </row>
    <row r="16" spans="1:10" s="20" customFormat="1" ht="21.75" customHeight="1" x14ac:dyDescent="0.25">
      <c r="A16" s="17" t="s">
        <v>16</v>
      </c>
      <c r="B16" s="18">
        <v>5.12</v>
      </c>
      <c r="C16" s="19">
        <v>2261862.44</v>
      </c>
      <c r="D16" s="18">
        <v>2.5099999999999998</v>
      </c>
      <c r="E16" s="19">
        <v>347875.76</v>
      </c>
      <c r="F16" s="18">
        <f>+((B16*C16)+(D16*E16))/(C16+E16)</f>
        <v>4.7720893422949473</v>
      </c>
      <c r="H16" s="20">
        <f>+B16*C16</f>
        <v>11580735.6928</v>
      </c>
      <c r="I16" s="20">
        <f>+D16*E16</f>
        <v>873168.15759999992</v>
      </c>
      <c r="J16" s="20">
        <f>+H16+I16</f>
        <v>12453903.850400001</v>
      </c>
    </row>
    <row r="17" spans="1:11" s="20" customFormat="1" ht="21.75" customHeight="1" x14ac:dyDescent="0.25">
      <c r="A17" s="17" t="s">
        <v>5</v>
      </c>
      <c r="B17" s="18">
        <v>12.23</v>
      </c>
      <c r="C17" s="19">
        <v>393271.66</v>
      </c>
      <c r="D17" s="18">
        <v>5.12</v>
      </c>
      <c r="E17" s="19">
        <v>102631.37</v>
      </c>
      <c r="F17" s="18">
        <f t="shared" si="0"/>
        <v>10.758524738596577</v>
      </c>
      <c r="H17" s="20">
        <f t="shared" si="1"/>
        <v>4809712.4018000001</v>
      </c>
      <c r="I17" s="20">
        <f t="shared" si="2"/>
        <v>525472.61439999996</v>
      </c>
      <c r="J17" s="20">
        <f t="shared" si="3"/>
        <v>5335185.0162000004</v>
      </c>
    </row>
    <row r="18" spans="1:11" s="20" customFormat="1" ht="21.75" customHeight="1" x14ac:dyDescent="0.25">
      <c r="A18" s="17" t="s">
        <v>17</v>
      </c>
      <c r="B18" s="18">
        <v>0</v>
      </c>
      <c r="C18" s="19">
        <v>0</v>
      </c>
      <c r="D18" s="18">
        <v>0</v>
      </c>
      <c r="E18" s="19">
        <v>0</v>
      </c>
      <c r="F18" s="18">
        <v>0</v>
      </c>
      <c r="H18" s="20">
        <f>+B18*C18</f>
        <v>0</v>
      </c>
      <c r="I18" s="20">
        <f>+D18*E18</f>
        <v>0</v>
      </c>
      <c r="J18" s="20">
        <f>+H18+I18</f>
        <v>0</v>
      </c>
    </row>
    <row r="19" spans="1:11" s="20" customFormat="1" ht="21.75" customHeight="1" x14ac:dyDescent="0.25">
      <c r="A19" s="17" t="s">
        <v>19</v>
      </c>
      <c r="B19" s="18">
        <v>49.52</v>
      </c>
      <c r="C19" s="19">
        <v>15658.39</v>
      </c>
      <c r="D19" s="18">
        <v>39.82</v>
      </c>
      <c r="E19" s="19">
        <v>2333.2199999999998</v>
      </c>
      <c r="F19" s="18">
        <f>+((B19*C19)+(D19*E19))/(C19+E19)</f>
        <v>48.262067330272274</v>
      </c>
      <c r="H19" s="20">
        <f>+B19*C19</f>
        <v>775403.47279999999</v>
      </c>
      <c r="I19" s="20">
        <f>+D19*E19</f>
        <v>92908.820399999997</v>
      </c>
      <c r="J19" s="20">
        <f>+H19+I19</f>
        <v>868312.29319999996</v>
      </c>
      <c r="K19" s="26"/>
    </row>
    <row r="20" spans="1:11" s="20" customFormat="1" ht="21.75" customHeight="1" x14ac:dyDescent="0.25">
      <c r="A20" s="17" t="s">
        <v>6</v>
      </c>
      <c r="B20" s="21">
        <v>0.02</v>
      </c>
      <c r="C20" s="27">
        <v>239831.08</v>
      </c>
      <c r="D20" s="21">
        <v>0</v>
      </c>
      <c r="E20" s="27">
        <v>0</v>
      </c>
      <c r="F20" s="18">
        <f>+((B20*C20)+(D20*E20))/(C20+E20)</f>
        <v>0.02</v>
      </c>
      <c r="H20" s="20">
        <f>+B20*C20</f>
        <v>4796.6215999999995</v>
      </c>
      <c r="I20" s="20">
        <f>+D20*E20</f>
        <v>0</v>
      </c>
      <c r="J20" s="20">
        <f>+H20+I20</f>
        <v>4796.6215999999995</v>
      </c>
    </row>
    <row r="21" spans="1:11" s="20" customFormat="1" ht="21.75" customHeight="1" x14ac:dyDescent="0.25">
      <c r="A21" s="25" t="s">
        <v>18</v>
      </c>
      <c r="B21" s="18">
        <v>34.76</v>
      </c>
      <c r="C21" s="19">
        <v>248563.35</v>
      </c>
      <c r="D21" s="18">
        <v>30.84</v>
      </c>
      <c r="E21" s="19">
        <v>288648.19</v>
      </c>
      <c r="F21" s="18">
        <f>+((B21*C21)+(D21*E21))/(C21+E21)</f>
        <v>32.653751677784136</v>
      </c>
      <c r="H21" s="20">
        <f>+B21*C21</f>
        <v>8640062.0460000001</v>
      </c>
      <c r="I21" s="20">
        <f>+D21*E21</f>
        <v>8901910.1796000004</v>
      </c>
      <c r="J21" s="20">
        <f>+H21+I21</f>
        <v>17541972.2256</v>
      </c>
    </row>
    <row r="22" spans="1:11" s="20" customFormat="1" ht="21.75" customHeight="1" x14ac:dyDescent="0.25">
      <c r="A22" s="17" t="s">
        <v>7</v>
      </c>
      <c r="B22" s="18">
        <v>6.17</v>
      </c>
      <c r="C22" s="19">
        <v>86769.76</v>
      </c>
      <c r="D22" s="18">
        <v>29.21</v>
      </c>
      <c r="E22" s="19">
        <v>16093.54</v>
      </c>
      <c r="F22" s="18">
        <f t="shared" si="0"/>
        <v>9.7747371764273563</v>
      </c>
      <c r="H22" s="20">
        <f t="shared" si="1"/>
        <v>535369.4192</v>
      </c>
      <c r="I22" s="20">
        <f t="shared" si="2"/>
        <v>470092.30340000003</v>
      </c>
      <c r="J22" s="20">
        <f t="shared" si="3"/>
        <v>1005461.7226</v>
      </c>
    </row>
    <row r="23" spans="1:11" s="4" customFormat="1" ht="21.75" customHeight="1" x14ac:dyDescent="0.25">
      <c r="A23" s="40" t="s">
        <v>8</v>
      </c>
      <c r="B23" s="41"/>
      <c r="C23" s="22">
        <f>SUM(C12:C22)</f>
        <v>5323530.7199999988</v>
      </c>
      <c r="D23" s="22"/>
      <c r="E23" s="22">
        <f>SUM(E12:E22)</f>
        <v>1264702.53</v>
      </c>
      <c r="F23" s="23">
        <f>+J23/(E23+C23)</f>
        <v>9.6810583266462231</v>
      </c>
      <c r="J23" s="4">
        <f>SUM(J12:J22)</f>
        <v>63781070.362800002</v>
      </c>
    </row>
    <row r="24" spans="1:11" ht="24" customHeight="1" x14ac:dyDescent="0.25">
      <c r="A24" s="42"/>
      <c r="B24" s="42"/>
      <c r="C24" s="42"/>
      <c r="D24" s="42"/>
      <c r="E24" s="42"/>
      <c r="F24" s="42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23</vt:i4>
      </vt:variant>
    </vt:vector>
  </HeadingPairs>
  <TitlesOfParts>
    <vt:vector size="46" baseType="lpstr">
      <vt:lpstr>Gener 2020</vt:lpstr>
      <vt:lpstr>Febrer 2020</vt:lpstr>
      <vt:lpstr>Març 2020</vt:lpstr>
      <vt:lpstr>Abril 2020</vt:lpstr>
      <vt:lpstr>Maig 2020</vt:lpstr>
      <vt:lpstr>Juny 2020</vt:lpstr>
      <vt:lpstr>Juliol 2020</vt:lpstr>
      <vt:lpstr>Agost 2020</vt:lpstr>
      <vt:lpstr>Setembre 2020</vt:lpstr>
      <vt:lpstr>Octubre 2020</vt:lpstr>
      <vt:lpstr>Novembre 2020</vt:lpstr>
      <vt:lpstr>Desembre 2020</vt:lpstr>
      <vt:lpstr>DIPUTACIO</vt:lpstr>
      <vt:lpstr>DIPSALUT</vt:lpstr>
      <vt:lpstr>XALOC</vt:lpstr>
      <vt:lpstr>CONSERVATORI</vt:lpstr>
      <vt:lpstr>C.COSTA BRAVA</vt:lpstr>
      <vt:lpstr>C VIES VERDES</vt:lpstr>
      <vt:lpstr>C.GAVARRES</vt:lpstr>
      <vt:lpstr>SEMEGA</vt:lpstr>
      <vt:lpstr>P.TURISME</vt:lpstr>
      <vt:lpstr>SUMAR, S.L.</vt:lpstr>
      <vt:lpstr>CASA CULTURA</vt:lpstr>
      <vt:lpstr>'Abril 2020'!Área_de_impresión</vt:lpstr>
      <vt:lpstr>'Agost 2020'!Área_de_impresión</vt:lpstr>
      <vt:lpstr>'C VIES VERDES'!Área_de_impresión</vt:lpstr>
      <vt:lpstr>'C.COSTA BRAVA'!Área_de_impresión</vt:lpstr>
      <vt:lpstr>C.GAVARRES!Área_de_impresión</vt:lpstr>
      <vt:lpstr>'CASA CULTURA'!Área_de_impresión</vt:lpstr>
      <vt:lpstr>CONSERVATORI!Área_de_impresión</vt:lpstr>
      <vt:lpstr>'Desembre 2020'!Área_de_impresión</vt:lpstr>
      <vt:lpstr>DIPSALUT!Área_de_impresión</vt:lpstr>
      <vt:lpstr>DIPUTACIO!Área_de_impresión</vt:lpstr>
      <vt:lpstr>'Febrer 2020'!Área_de_impresión</vt:lpstr>
      <vt:lpstr>'Gener 2020'!Área_de_impresión</vt:lpstr>
      <vt:lpstr>'Juliol 2020'!Área_de_impresión</vt:lpstr>
      <vt:lpstr>'Juny 2020'!Área_de_impresión</vt:lpstr>
      <vt:lpstr>'Maig 2020'!Área_de_impresión</vt:lpstr>
      <vt:lpstr>'Març 2020'!Área_de_impresión</vt:lpstr>
      <vt:lpstr>'Novembre 2020'!Área_de_impresión</vt:lpstr>
      <vt:lpstr>'Octubre 2020'!Área_de_impresión</vt:lpstr>
      <vt:lpstr>P.TURISME!Área_de_impresión</vt:lpstr>
      <vt:lpstr>SEMEGA!Área_de_impresión</vt:lpstr>
      <vt:lpstr>'Setembre 2020'!Área_de_impresión</vt:lpstr>
      <vt:lpstr>'SUMAR, S.L.'!Área_de_impresión</vt:lpstr>
      <vt:lpstr>XALOC!Área_de_impresión</vt:lpstr>
    </vt:vector>
  </TitlesOfParts>
  <Company>Diputació de Girona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bnoguer</dc:creator>
  <cp:lastModifiedBy>Farners Font Falgueras</cp:lastModifiedBy>
  <cp:lastPrinted>2020-10-16T06:54:46Z</cp:lastPrinted>
  <dcterms:created xsi:type="dcterms:W3CDTF">2014-10-22T10:24:53Z</dcterms:created>
  <dcterms:modified xsi:type="dcterms:W3CDTF">2021-02-01T07:17:33Z</dcterms:modified>
</cp:coreProperties>
</file>