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DGI\Aplicacions\Transparencia\WEB DDGI\Contingut web\I_e_f_p\Proveidors\Període mig de pagament a proveïdors\2019\Diputació de Girona i organismes autònoms\"/>
    </mc:Choice>
  </mc:AlternateContent>
  <bookViews>
    <workbookView xWindow="0" yWindow="0" windowWidth="21600" windowHeight="9735" tabRatio="944" firstSheet="7" activeTab="11"/>
  </bookViews>
  <sheets>
    <sheet name="Gener 2019" sheetId="39" r:id="rId1"/>
    <sheet name="Febrer 2019" sheetId="65" r:id="rId2"/>
    <sheet name="Març 2019" sheetId="66" r:id="rId3"/>
    <sheet name="Abril 2019" sheetId="67" r:id="rId4"/>
    <sheet name="Maig 2019" sheetId="68" r:id="rId5"/>
    <sheet name="Juny 2019" sheetId="69" r:id="rId6"/>
    <sheet name="Juliol 2019" sheetId="70" r:id="rId7"/>
    <sheet name="Agost 2019" sheetId="71" r:id="rId8"/>
    <sheet name="Setembre 2019" sheetId="72" r:id="rId9"/>
    <sheet name="Octubre 2019" sheetId="73" r:id="rId10"/>
    <sheet name="Novembre 2019" sheetId="74" r:id="rId11"/>
    <sheet name="Desembre 2019" sheetId="75" r:id="rId12"/>
    <sheet name="DIPUTACIO" sheetId="29" r:id="rId13"/>
    <sheet name="DIPSALUT" sheetId="11" r:id="rId14"/>
    <sheet name="XALOC" sheetId="12" r:id="rId15"/>
    <sheet name="CONSERVATORI" sheetId="13" r:id="rId16"/>
    <sheet name="C.COSTA BRAVA" sheetId="37" r:id="rId17"/>
    <sheet name="C VIES VERDES" sheetId="15" r:id="rId18"/>
    <sheet name="C.GAVARRES" sheetId="54" r:id="rId19"/>
    <sheet name="C ARTS ESCENIQUES" sheetId="36" r:id="rId20"/>
    <sheet name="SEMEGA" sheetId="64" r:id="rId21"/>
    <sheet name="P.TURISME" sheetId="16" r:id="rId22"/>
    <sheet name="SUMAR, S.L." sheetId="43" r:id="rId23"/>
    <sheet name="CASA CULTURA" sheetId="18" r:id="rId24"/>
    <sheet name="CILMA" sheetId="14" r:id="rId25"/>
  </sheets>
  <definedNames>
    <definedName name="_xlnm.Print_Area" localSheetId="3">'Abril 2019'!$A$1:$F$25</definedName>
    <definedName name="_xlnm.Print_Area" localSheetId="7">'Agost 2019'!$A$1:$F$24</definedName>
    <definedName name="_xlnm.Print_Area" localSheetId="19">'C ARTS ESCENIQUES'!$A$1:$F$21</definedName>
    <definedName name="_xlnm.Print_Area" localSheetId="17">'C VIES VERDES'!$A$1:$F$22</definedName>
    <definedName name="_xlnm.Print_Area" localSheetId="16">'C.COSTA BRAVA'!$A$1:$F$22</definedName>
    <definedName name="_xlnm.Print_Area" localSheetId="18">'C.GAVARRES'!$A$1:$F$22</definedName>
    <definedName name="_xlnm.Print_Area" localSheetId="23">'CASA CULTURA'!$A$1:$F$21</definedName>
    <definedName name="_xlnm.Print_Area" localSheetId="15">CONSERVATORI!$A$1:$F$21</definedName>
    <definedName name="_xlnm.Print_Area" localSheetId="11">'Desembre 2019'!$A$1:$F$24</definedName>
    <definedName name="_xlnm.Print_Area" localSheetId="13">DIPSALUT!$A$1:$F$22</definedName>
    <definedName name="_xlnm.Print_Area" localSheetId="12">DIPUTACIO!$A$1:$F$22</definedName>
    <definedName name="_xlnm.Print_Area" localSheetId="1">'Febrer 2019'!$A$1:$F$25</definedName>
    <definedName name="_xlnm.Print_Area" localSheetId="0">'Gener 2019'!$A$1:$F$25</definedName>
    <definedName name="_xlnm.Print_Area" localSheetId="6">'Juliol 2019'!$A$1:$F$24</definedName>
    <definedName name="_xlnm.Print_Area" localSheetId="5">'Juny 2019'!$A$1:$F$24</definedName>
    <definedName name="_xlnm.Print_Area" localSheetId="4">'Maig 2019'!$A$1:$F$24</definedName>
    <definedName name="_xlnm.Print_Area" localSheetId="2">'Març 2019'!$A$1:$F$25</definedName>
    <definedName name="_xlnm.Print_Area" localSheetId="10">'Novembre 2019'!$A$1:$F$24</definedName>
    <definedName name="_xlnm.Print_Area" localSheetId="9">'Octubre 2019'!$A$1:$F$24</definedName>
    <definedName name="_xlnm.Print_Area" localSheetId="21">P.TURISME!$A$1:$F$21</definedName>
    <definedName name="_xlnm.Print_Area" localSheetId="20">SEMEGA!$A$1:$F$22</definedName>
    <definedName name="_xlnm.Print_Area" localSheetId="8">'Setembre 2019'!$A$1:$F$24</definedName>
    <definedName name="_xlnm.Print_Area" localSheetId="22">'SUMAR, S.L.'!$A$1:$F$21</definedName>
    <definedName name="_xlnm.Print_Area" localSheetId="14">XALOC!$A$1:$F$21</definedName>
  </definedNames>
  <calcPr calcId="152511"/>
</workbook>
</file>

<file path=xl/calcChain.xml><?xml version="1.0" encoding="utf-8"?>
<calcChain xmlns="http://schemas.openxmlformats.org/spreadsheetml/2006/main">
  <c r="C21" i="18" l="1"/>
  <c r="D21" i="18"/>
  <c r="E21" i="18"/>
  <c r="F21" i="18"/>
  <c r="B21" i="18"/>
  <c r="C21" i="16"/>
  <c r="D21" i="16"/>
  <c r="E21" i="16"/>
  <c r="B21" i="16"/>
  <c r="C22" i="64"/>
  <c r="D22" i="64"/>
  <c r="E22" i="64"/>
  <c r="F22" i="64"/>
  <c r="B22" i="64"/>
  <c r="C22" i="54"/>
  <c r="D22" i="54"/>
  <c r="E22" i="54"/>
  <c r="F22" i="54"/>
  <c r="B22" i="54"/>
  <c r="C22" i="15"/>
  <c r="D22" i="15"/>
  <c r="E22" i="15"/>
  <c r="F22" i="15"/>
  <c r="B22" i="15"/>
  <c r="C24" i="75"/>
  <c r="F18" i="75"/>
  <c r="C21" i="13" l="1"/>
  <c r="D21" i="13"/>
  <c r="E21" i="13"/>
  <c r="B21" i="13"/>
  <c r="C22" i="11"/>
  <c r="D22" i="11"/>
  <c r="E22" i="11"/>
  <c r="B22" i="11"/>
  <c r="C22" i="29"/>
  <c r="D22" i="29"/>
  <c r="E22" i="29"/>
  <c r="B22" i="29"/>
  <c r="C21" i="43"/>
  <c r="D21" i="43"/>
  <c r="E21" i="43"/>
  <c r="F21" i="43"/>
  <c r="B21" i="43"/>
  <c r="C21" i="12" l="1"/>
  <c r="D21" i="12"/>
  <c r="E21" i="12"/>
  <c r="F21" i="12"/>
  <c r="B21" i="12"/>
  <c r="C22" i="37"/>
  <c r="D22" i="37"/>
  <c r="E22" i="37"/>
  <c r="F22" i="37"/>
  <c r="B22" i="37"/>
  <c r="C22" i="14"/>
  <c r="D22" i="14"/>
  <c r="E22" i="14"/>
  <c r="F22" i="14"/>
  <c r="B22" i="14"/>
  <c r="E24" i="75"/>
  <c r="I23" i="75"/>
  <c r="H23" i="75"/>
  <c r="J23" i="75" s="1"/>
  <c r="F23" i="75"/>
  <c r="I22" i="75"/>
  <c r="H22" i="75"/>
  <c r="J22" i="75" s="1"/>
  <c r="F22" i="75"/>
  <c r="I21" i="75"/>
  <c r="H21" i="75"/>
  <c r="F21" i="75"/>
  <c r="I20" i="75"/>
  <c r="H20" i="75"/>
  <c r="F20" i="75"/>
  <c r="F21" i="16" s="1"/>
  <c r="I19" i="75"/>
  <c r="H19" i="75"/>
  <c r="F19" i="75"/>
  <c r="I18" i="75"/>
  <c r="H18" i="75"/>
  <c r="I17" i="75"/>
  <c r="H17" i="75"/>
  <c r="J17" i="75" s="1"/>
  <c r="F17" i="75"/>
  <c r="I16" i="75"/>
  <c r="H16" i="75"/>
  <c r="J16" i="75" s="1"/>
  <c r="F16" i="75"/>
  <c r="I15" i="75"/>
  <c r="H15" i="75"/>
  <c r="F15" i="75"/>
  <c r="F21" i="13" s="1"/>
  <c r="I14" i="75"/>
  <c r="J14" i="75" s="1"/>
  <c r="H14" i="75"/>
  <c r="F14" i="75"/>
  <c r="I13" i="75"/>
  <c r="J13" i="75" s="1"/>
  <c r="H13" i="75"/>
  <c r="F13" i="75"/>
  <c r="F22" i="11" s="1"/>
  <c r="I12" i="75"/>
  <c r="J12" i="75" s="1"/>
  <c r="H12" i="75"/>
  <c r="F12" i="75"/>
  <c r="F22" i="29" s="1"/>
  <c r="J18" i="75" l="1"/>
  <c r="J15" i="75"/>
  <c r="J19" i="75"/>
  <c r="J21" i="75"/>
  <c r="J20" i="75"/>
  <c r="C20" i="43"/>
  <c r="D20" i="43"/>
  <c r="E20" i="43"/>
  <c r="B20" i="43"/>
  <c r="C20" i="16"/>
  <c r="D20" i="16"/>
  <c r="E20" i="16"/>
  <c r="F20" i="16"/>
  <c r="B20" i="16"/>
  <c r="C21" i="54"/>
  <c r="D21" i="54"/>
  <c r="E21" i="54"/>
  <c r="F21" i="54"/>
  <c r="B21" i="54"/>
  <c r="C21" i="15"/>
  <c r="D21" i="15"/>
  <c r="E21" i="15"/>
  <c r="F21" i="15"/>
  <c r="B21" i="15"/>
  <c r="C21" i="37"/>
  <c r="D21" i="37"/>
  <c r="E21" i="37"/>
  <c r="B21" i="37"/>
  <c r="C20" i="13"/>
  <c r="D20" i="13"/>
  <c r="E20" i="13"/>
  <c r="F20" i="13"/>
  <c r="B20" i="13"/>
  <c r="C21" i="11"/>
  <c r="D21" i="11"/>
  <c r="E21" i="11"/>
  <c r="F21" i="11"/>
  <c r="B21" i="11"/>
  <c r="C21" i="29"/>
  <c r="D21" i="29"/>
  <c r="E21" i="29"/>
  <c r="F21" i="29"/>
  <c r="B21" i="29"/>
  <c r="J24" i="75" l="1"/>
  <c r="F24" i="75" s="1"/>
  <c r="C20" i="18"/>
  <c r="D20" i="18"/>
  <c r="E20" i="18"/>
  <c r="F20" i="18"/>
  <c r="B20" i="18"/>
  <c r="C21" i="14" l="1"/>
  <c r="D21" i="14"/>
  <c r="E21" i="14"/>
  <c r="F21" i="14"/>
  <c r="B21" i="14"/>
  <c r="C21" i="64"/>
  <c r="D21" i="64"/>
  <c r="E21" i="64"/>
  <c r="F21" i="64"/>
  <c r="B21" i="64"/>
  <c r="C20" i="12"/>
  <c r="D20" i="12"/>
  <c r="E20" i="12"/>
  <c r="F20" i="12"/>
  <c r="B20" i="12"/>
  <c r="E24" i="74" l="1"/>
  <c r="C24" i="74"/>
  <c r="I23" i="74"/>
  <c r="H23" i="74"/>
  <c r="F23" i="74"/>
  <c r="I22" i="74"/>
  <c r="H22" i="74"/>
  <c r="F22" i="74"/>
  <c r="I21" i="74"/>
  <c r="H21" i="74"/>
  <c r="F21" i="74"/>
  <c r="F20" i="43" s="1"/>
  <c r="I20" i="74"/>
  <c r="H20" i="74"/>
  <c r="F20" i="74"/>
  <c r="I19" i="74"/>
  <c r="H19" i="74"/>
  <c r="F19" i="74"/>
  <c r="I18" i="74"/>
  <c r="H18" i="74"/>
  <c r="I17" i="74"/>
  <c r="H17" i="74"/>
  <c r="F17" i="74"/>
  <c r="I16" i="74"/>
  <c r="H16" i="74"/>
  <c r="F16" i="74"/>
  <c r="F21" i="37" s="1"/>
  <c r="I15" i="74"/>
  <c r="H15" i="74"/>
  <c r="F15" i="74"/>
  <c r="I14" i="74"/>
  <c r="H14" i="74"/>
  <c r="F14" i="74"/>
  <c r="I13" i="74"/>
  <c r="H13" i="74"/>
  <c r="F13" i="74"/>
  <c r="I12" i="74"/>
  <c r="H12" i="74"/>
  <c r="J12" i="74" s="1"/>
  <c r="F12" i="74"/>
  <c r="J16" i="74" l="1"/>
  <c r="J21" i="74"/>
  <c r="J20" i="74"/>
  <c r="J15" i="74"/>
  <c r="J19" i="74"/>
  <c r="J23" i="74"/>
  <c r="J14" i="74"/>
  <c r="J18" i="74"/>
  <c r="J22" i="74"/>
  <c r="J13" i="74"/>
  <c r="J17" i="74"/>
  <c r="F24" i="73"/>
  <c r="F13" i="73"/>
  <c r="J24" i="74" l="1"/>
  <c r="F24" i="74" s="1"/>
  <c r="C20" i="14"/>
  <c r="D20" i="14"/>
  <c r="E20" i="14"/>
  <c r="F20" i="14"/>
  <c r="B20" i="14"/>
  <c r="C19" i="18"/>
  <c r="D19" i="18"/>
  <c r="E19" i="18"/>
  <c r="F19" i="18"/>
  <c r="B19" i="18"/>
  <c r="C19" i="43"/>
  <c r="D19" i="43"/>
  <c r="E19" i="43"/>
  <c r="F19" i="43"/>
  <c r="B19" i="43"/>
  <c r="C19" i="16"/>
  <c r="D19" i="16"/>
  <c r="E19" i="16"/>
  <c r="F19" i="16"/>
  <c r="B19" i="16"/>
  <c r="C20" i="64"/>
  <c r="D20" i="64"/>
  <c r="E20" i="64"/>
  <c r="B20" i="64"/>
  <c r="C20" i="54"/>
  <c r="D20" i="54"/>
  <c r="E20" i="54"/>
  <c r="B20" i="54"/>
  <c r="C20" i="15"/>
  <c r="D20" i="15"/>
  <c r="E20" i="15"/>
  <c r="G20" i="15"/>
  <c r="B20" i="15"/>
  <c r="C20" i="37"/>
  <c r="D20" i="37"/>
  <c r="E20" i="37"/>
  <c r="B20" i="37"/>
  <c r="C19" i="13"/>
  <c r="D19" i="13"/>
  <c r="E19" i="13"/>
  <c r="B19" i="13"/>
  <c r="C19" i="12"/>
  <c r="D19" i="12"/>
  <c r="E19" i="12"/>
  <c r="F19" i="12"/>
  <c r="B19" i="12"/>
  <c r="C20" i="11"/>
  <c r="D20" i="11"/>
  <c r="E20" i="11"/>
  <c r="B20" i="11"/>
  <c r="C20" i="29"/>
  <c r="D20" i="29"/>
  <c r="E20" i="29"/>
  <c r="B20" i="29"/>
  <c r="E24" i="73" l="1"/>
  <c r="C24" i="73"/>
  <c r="I23" i="73"/>
  <c r="H23" i="73"/>
  <c r="F23" i="73"/>
  <c r="I22" i="73"/>
  <c r="H22" i="73"/>
  <c r="F22" i="73"/>
  <c r="I21" i="73"/>
  <c r="H21" i="73"/>
  <c r="F21" i="73"/>
  <c r="I20" i="73"/>
  <c r="H20" i="73"/>
  <c r="F20" i="73"/>
  <c r="I19" i="73"/>
  <c r="H19" i="73"/>
  <c r="F19" i="73"/>
  <c r="F20" i="64" s="1"/>
  <c r="I18" i="73"/>
  <c r="H18" i="73"/>
  <c r="I17" i="73"/>
  <c r="I20" i="15" s="1"/>
  <c r="H17" i="73"/>
  <c r="H20" i="15" s="1"/>
  <c r="F17" i="73"/>
  <c r="F20" i="15" s="1"/>
  <c r="I16" i="73"/>
  <c r="H16" i="73"/>
  <c r="F16" i="73"/>
  <c r="F20" i="37" s="1"/>
  <c r="I15" i="73"/>
  <c r="H15" i="73"/>
  <c r="F15" i="73"/>
  <c r="F19" i="13" s="1"/>
  <c r="I14" i="73"/>
  <c r="H14" i="73"/>
  <c r="F14" i="73"/>
  <c r="I13" i="73"/>
  <c r="H13" i="73"/>
  <c r="F20" i="11"/>
  <c r="I12" i="73"/>
  <c r="H12" i="73"/>
  <c r="F12" i="73"/>
  <c r="F20" i="29" s="1"/>
  <c r="J17" i="73" l="1"/>
  <c r="J13" i="73"/>
  <c r="J21" i="73"/>
  <c r="J12" i="73"/>
  <c r="J15" i="73"/>
  <c r="J19" i="73"/>
  <c r="J23" i="73"/>
  <c r="J16" i="73"/>
  <c r="J20" i="73"/>
  <c r="J14" i="73"/>
  <c r="J18" i="73"/>
  <c r="J22" i="73"/>
  <c r="F24" i="72"/>
  <c r="J24" i="73" l="1"/>
  <c r="C18" i="43"/>
  <c r="D18" i="43"/>
  <c r="E18" i="43"/>
  <c r="B18" i="43"/>
  <c r="C18" i="16"/>
  <c r="D18" i="16"/>
  <c r="E18" i="16"/>
  <c r="B18" i="16"/>
  <c r="C19" i="64"/>
  <c r="D19" i="64"/>
  <c r="E19" i="64"/>
  <c r="B19" i="64"/>
  <c r="C19" i="54"/>
  <c r="D19" i="54"/>
  <c r="E19" i="54"/>
  <c r="F19" i="54"/>
  <c r="B19" i="54"/>
  <c r="C19" i="15"/>
  <c r="D19" i="15"/>
  <c r="E19" i="15"/>
  <c r="F19" i="15"/>
  <c r="B19" i="15"/>
  <c r="C19" i="37"/>
  <c r="D19" i="37"/>
  <c r="E19" i="37"/>
  <c r="B19" i="37"/>
  <c r="C18" i="13" l="1"/>
  <c r="D18" i="13"/>
  <c r="E18" i="13"/>
  <c r="B18" i="13"/>
  <c r="C19" i="11"/>
  <c r="D19" i="11"/>
  <c r="E19" i="11"/>
  <c r="B19" i="11"/>
  <c r="C19" i="29"/>
  <c r="D19" i="29"/>
  <c r="E19" i="29"/>
  <c r="B19" i="29"/>
  <c r="C18" i="12"/>
  <c r="D18" i="12"/>
  <c r="E18" i="12"/>
  <c r="F18" i="12"/>
  <c r="B18" i="12"/>
  <c r="C19" i="14" l="1"/>
  <c r="D19" i="14"/>
  <c r="E19" i="14"/>
  <c r="F19" i="14"/>
  <c r="B19" i="14"/>
  <c r="C18" i="18"/>
  <c r="D18" i="18"/>
  <c r="E18" i="18"/>
  <c r="F18" i="18"/>
  <c r="B18" i="18"/>
  <c r="E24" i="72" l="1"/>
  <c r="C24" i="72"/>
  <c r="I23" i="72"/>
  <c r="H23" i="72"/>
  <c r="F23" i="72"/>
  <c r="I22" i="72"/>
  <c r="H22" i="72"/>
  <c r="F22" i="72"/>
  <c r="I21" i="72"/>
  <c r="H21" i="72"/>
  <c r="F21" i="72"/>
  <c r="F18" i="43" s="1"/>
  <c r="I20" i="72"/>
  <c r="H20" i="72"/>
  <c r="F20" i="72"/>
  <c r="F18" i="16" s="1"/>
  <c r="I19" i="72"/>
  <c r="H19" i="72"/>
  <c r="F19" i="72"/>
  <c r="F19" i="64" s="1"/>
  <c r="I18" i="72"/>
  <c r="H18" i="72"/>
  <c r="F18" i="72"/>
  <c r="I17" i="72"/>
  <c r="H17" i="72"/>
  <c r="F17" i="72"/>
  <c r="I16" i="72"/>
  <c r="H16" i="72"/>
  <c r="F16" i="72"/>
  <c r="F19" i="37" s="1"/>
  <c r="I15" i="72"/>
  <c r="H15" i="72"/>
  <c r="F15" i="72"/>
  <c r="F18" i="13" s="1"/>
  <c r="I14" i="72"/>
  <c r="H14" i="72"/>
  <c r="F14" i="72"/>
  <c r="I13" i="72"/>
  <c r="H13" i="72"/>
  <c r="F13" i="72"/>
  <c r="F19" i="11" s="1"/>
  <c r="I12" i="72"/>
  <c r="H12" i="72"/>
  <c r="F12" i="72"/>
  <c r="F19" i="29" s="1"/>
  <c r="J21" i="72" l="1"/>
  <c r="J13" i="72"/>
  <c r="J17" i="72"/>
  <c r="J14" i="72"/>
  <c r="J22" i="72"/>
  <c r="J23" i="72"/>
  <c r="J12" i="72"/>
  <c r="J20" i="72"/>
  <c r="J15" i="72"/>
  <c r="J19" i="72"/>
  <c r="J16" i="72"/>
  <c r="J18" i="72"/>
  <c r="C18" i="14"/>
  <c r="D18" i="14"/>
  <c r="E18" i="14"/>
  <c r="F18" i="14"/>
  <c r="B18" i="14"/>
  <c r="C17" i="18"/>
  <c r="D17" i="18"/>
  <c r="E17" i="18"/>
  <c r="F17" i="18"/>
  <c r="B17" i="18"/>
  <c r="C17" i="43"/>
  <c r="D17" i="43"/>
  <c r="E17" i="43"/>
  <c r="F17" i="43"/>
  <c r="B17" i="43"/>
  <c r="C17" i="16"/>
  <c r="D17" i="16"/>
  <c r="E17" i="16"/>
  <c r="B17" i="16"/>
  <c r="C18" i="64"/>
  <c r="D18" i="64"/>
  <c r="E18" i="64"/>
  <c r="B18" i="64"/>
  <c r="C18" i="54"/>
  <c r="D18" i="54"/>
  <c r="E18" i="54"/>
  <c r="F18" i="54"/>
  <c r="B18" i="54"/>
  <c r="C18" i="15"/>
  <c r="D18" i="15"/>
  <c r="E18" i="15"/>
  <c r="F18" i="15"/>
  <c r="B18" i="15"/>
  <c r="C18" i="37"/>
  <c r="D18" i="37"/>
  <c r="E18" i="37"/>
  <c r="B18" i="37"/>
  <c r="C17" i="13"/>
  <c r="D17" i="13"/>
  <c r="E17" i="13"/>
  <c r="F17" i="13"/>
  <c r="B17" i="13"/>
  <c r="C17" i="12"/>
  <c r="D17" i="12"/>
  <c r="E17" i="12"/>
  <c r="F17" i="12"/>
  <c r="B17" i="12"/>
  <c r="C18" i="11"/>
  <c r="D18" i="11"/>
  <c r="E18" i="11"/>
  <c r="F18" i="11"/>
  <c r="B18" i="11"/>
  <c r="C18" i="29"/>
  <c r="D18" i="29"/>
  <c r="E18" i="29"/>
  <c r="F18" i="29"/>
  <c r="B18" i="29"/>
  <c r="J24" i="72" l="1"/>
  <c r="E24" i="71"/>
  <c r="C24" i="71"/>
  <c r="I23" i="71"/>
  <c r="H23" i="71"/>
  <c r="F23" i="71"/>
  <c r="I22" i="71"/>
  <c r="H22" i="71"/>
  <c r="F22" i="71"/>
  <c r="I21" i="71"/>
  <c r="H21" i="71"/>
  <c r="F21" i="71"/>
  <c r="I20" i="71"/>
  <c r="H20" i="71"/>
  <c r="F20" i="71"/>
  <c r="F17" i="16" s="1"/>
  <c r="I19" i="71"/>
  <c r="H19" i="71"/>
  <c r="F19" i="71"/>
  <c r="F18" i="64" s="1"/>
  <c r="I18" i="71"/>
  <c r="H18" i="71"/>
  <c r="F18" i="71"/>
  <c r="I17" i="71"/>
  <c r="H17" i="71"/>
  <c r="F17" i="71"/>
  <c r="I16" i="71"/>
  <c r="H16" i="71"/>
  <c r="F16" i="71"/>
  <c r="F18" i="37" s="1"/>
  <c r="I15" i="71"/>
  <c r="H15" i="71"/>
  <c r="F15" i="71"/>
  <c r="I14" i="71"/>
  <c r="H14" i="71"/>
  <c r="F14" i="71"/>
  <c r="I13" i="71"/>
  <c r="H13" i="71"/>
  <c r="F13" i="71"/>
  <c r="I12" i="71"/>
  <c r="H12" i="71"/>
  <c r="F12" i="71"/>
  <c r="J16" i="71" l="1"/>
  <c r="J20" i="71"/>
  <c r="J12" i="71"/>
  <c r="J13" i="71"/>
  <c r="J17" i="71"/>
  <c r="J21" i="71"/>
  <c r="J15" i="71"/>
  <c r="J19" i="71"/>
  <c r="J23" i="71"/>
  <c r="J14" i="71"/>
  <c r="J18" i="71"/>
  <c r="J22" i="71"/>
  <c r="C16" i="43"/>
  <c r="D16" i="43"/>
  <c r="E16" i="43"/>
  <c r="F16" i="43"/>
  <c r="B16" i="43"/>
  <c r="C17" i="37"/>
  <c r="D17" i="37"/>
  <c r="E17" i="37"/>
  <c r="F17" i="37"/>
  <c r="B17" i="37"/>
  <c r="J24" i="71" l="1"/>
  <c r="F24" i="71" s="1"/>
  <c r="C17" i="64"/>
  <c r="D17" i="64"/>
  <c r="E17" i="64"/>
  <c r="F17" i="64"/>
  <c r="B17" i="64"/>
  <c r="C17" i="14" l="1"/>
  <c r="D17" i="14"/>
  <c r="E17" i="14"/>
  <c r="F17" i="14"/>
  <c r="B17" i="14"/>
  <c r="C16" i="18"/>
  <c r="D16" i="18"/>
  <c r="E16" i="18"/>
  <c r="F16" i="18"/>
  <c r="B16" i="18"/>
  <c r="C16" i="16"/>
  <c r="D16" i="16"/>
  <c r="E16" i="16"/>
  <c r="F16" i="16"/>
  <c r="B16" i="16"/>
  <c r="C17" i="54"/>
  <c r="D17" i="54"/>
  <c r="E17" i="54"/>
  <c r="F17" i="54"/>
  <c r="B17" i="54"/>
  <c r="C17" i="15"/>
  <c r="D17" i="15"/>
  <c r="E17" i="15"/>
  <c r="F17" i="15"/>
  <c r="B17" i="15"/>
  <c r="C16" i="13"/>
  <c r="D16" i="13"/>
  <c r="E16" i="13"/>
  <c r="F16" i="13"/>
  <c r="B16" i="13"/>
  <c r="C16" i="12"/>
  <c r="D16" i="12"/>
  <c r="E16" i="12"/>
  <c r="F16" i="12"/>
  <c r="B16" i="12"/>
  <c r="C17" i="11"/>
  <c r="D17" i="11"/>
  <c r="E17" i="11"/>
  <c r="F17" i="11"/>
  <c r="B17" i="11"/>
  <c r="C17" i="29"/>
  <c r="D17" i="29"/>
  <c r="E17" i="29"/>
  <c r="F17" i="29"/>
  <c r="B17" i="29"/>
  <c r="E24" i="70"/>
  <c r="C24" i="70"/>
  <c r="I23" i="70"/>
  <c r="H23" i="70"/>
  <c r="F23" i="70"/>
  <c r="I22" i="70"/>
  <c r="H22" i="70"/>
  <c r="F22" i="70"/>
  <c r="I21" i="70"/>
  <c r="H21" i="70"/>
  <c r="F21" i="70"/>
  <c r="I20" i="70"/>
  <c r="H20" i="70"/>
  <c r="F20" i="70"/>
  <c r="I19" i="70"/>
  <c r="H19" i="70"/>
  <c r="F19" i="70"/>
  <c r="I18" i="70"/>
  <c r="H18" i="70"/>
  <c r="F18" i="70"/>
  <c r="I17" i="70"/>
  <c r="H17" i="70"/>
  <c r="F17" i="70"/>
  <c r="I16" i="70"/>
  <c r="H16" i="70"/>
  <c r="F16" i="70"/>
  <c r="I15" i="70"/>
  <c r="H15" i="70"/>
  <c r="F15" i="70"/>
  <c r="I14" i="70"/>
  <c r="H14" i="70"/>
  <c r="F14" i="70"/>
  <c r="I13" i="70"/>
  <c r="H13" i="70"/>
  <c r="F13" i="70"/>
  <c r="I12" i="70"/>
  <c r="H12" i="70"/>
  <c r="F12" i="70"/>
  <c r="J16" i="70" l="1"/>
  <c r="J12" i="70"/>
  <c r="J20" i="70"/>
  <c r="J19" i="70"/>
  <c r="J15" i="70"/>
  <c r="J23" i="70"/>
  <c r="J14" i="70"/>
  <c r="J18" i="70"/>
  <c r="J22" i="70"/>
  <c r="J13" i="70"/>
  <c r="J17" i="70"/>
  <c r="J21" i="70"/>
  <c r="F16" i="69"/>
  <c r="F16" i="37" s="1"/>
  <c r="F20" i="69"/>
  <c r="F21" i="69"/>
  <c r="F15" i="43" s="1"/>
  <c r="C15" i="43"/>
  <c r="D15" i="43"/>
  <c r="E15" i="43"/>
  <c r="B15" i="43"/>
  <c r="C15" i="16"/>
  <c r="D15" i="16"/>
  <c r="E15" i="16"/>
  <c r="F15" i="16"/>
  <c r="B15" i="16"/>
  <c r="C16" i="37"/>
  <c r="D16" i="37"/>
  <c r="E16" i="37"/>
  <c r="B16" i="37"/>
  <c r="C16" i="54"/>
  <c r="D16" i="54"/>
  <c r="E16" i="54"/>
  <c r="F16" i="54"/>
  <c r="B16" i="54"/>
  <c r="F18" i="69"/>
  <c r="C16" i="15"/>
  <c r="D16" i="15"/>
  <c r="E16" i="15"/>
  <c r="B16" i="15"/>
  <c r="C16" i="11"/>
  <c r="D16" i="11"/>
  <c r="E16" i="11"/>
  <c r="B16" i="11"/>
  <c r="C15" i="13"/>
  <c r="D15" i="13"/>
  <c r="E15" i="13"/>
  <c r="B15" i="13"/>
  <c r="C16" i="29"/>
  <c r="D16" i="29"/>
  <c r="E16" i="29"/>
  <c r="B16" i="29"/>
  <c r="J24" i="70" l="1"/>
  <c r="F24" i="70" s="1"/>
  <c r="C15" i="12"/>
  <c r="D15" i="12"/>
  <c r="E15" i="12"/>
  <c r="B15" i="12"/>
  <c r="C15" i="18" l="1"/>
  <c r="D15" i="18"/>
  <c r="E15" i="18"/>
  <c r="B15" i="18"/>
  <c r="C16" i="64" l="1"/>
  <c r="D16" i="64"/>
  <c r="E16" i="64"/>
  <c r="B16" i="64"/>
  <c r="C16" i="14" l="1"/>
  <c r="D16" i="14"/>
  <c r="E16" i="14"/>
  <c r="B16" i="14"/>
  <c r="E24" i="69" l="1"/>
  <c r="C24" i="69"/>
  <c r="I23" i="69"/>
  <c r="H23" i="69"/>
  <c r="J23" i="69" s="1"/>
  <c r="F23" i="69"/>
  <c r="F16" i="14" s="1"/>
  <c r="I22" i="69"/>
  <c r="H22" i="69"/>
  <c r="F22" i="69"/>
  <c r="F15" i="18" s="1"/>
  <c r="I21" i="69"/>
  <c r="H21" i="69"/>
  <c r="I20" i="69"/>
  <c r="H20" i="69"/>
  <c r="I19" i="69"/>
  <c r="H19" i="69"/>
  <c r="F19" i="69"/>
  <c r="F16" i="64" s="1"/>
  <c r="I18" i="69"/>
  <c r="H18" i="69"/>
  <c r="I17" i="69"/>
  <c r="H17" i="69"/>
  <c r="F17" i="69"/>
  <c r="F16" i="15" s="1"/>
  <c r="I16" i="69"/>
  <c r="H16" i="69"/>
  <c r="J16" i="69" s="1"/>
  <c r="I15" i="69"/>
  <c r="H15" i="69"/>
  <c r="J15" i="69" s="1"/>
  <c r="F15" i="69"/>
  <c r="F15" i="13" s="1"/>
  <c r="I14" i="69"/>
  <c r="H14" i="69"/>
  <c r="J14" i="69" s="1"/>
  <c r="F14" i="69"/>
  <c r="F15" i="12" s="1"/>
  <c r="I13" i="69"/>
  <c r="H13" i="69"/>
  <c r="J13" i="69" s="1"/>
  <c r="F13" i="69"/>
  <c r="F16" i="11" s="1"/>
  <c r="I12" i="69"/>
  <c r="H12" i="69"/>
  <c r="F12" i="69"/>
  <c r="F16" i="29" s="1"/>
  <c r="J20" i="69" l="1"/>
  <c r="J21" i="69"/>
  <c r="J17" i="69"/>
  <c r="J12" i="69"/>
  <c r="J19" i="69"/>
  <c r="J18" i="69"/>
  <c r="J22" i="69"/>
  <c r="F15" i="14"/>
  <c r="C15" i="14"/>
  <c r="D15" i="14"/>
  <c r="E15" i="14"/>
  <c r="B15" i="14"/>
  <c r="C14" i="18"/>
  <c r="D14" i="18"/>
  <c r="E14" i="18"/>
  <c r="F14" i="18"/>
  <c r="B14" i="18"/>
  <c r="C14" i="43"/>
  <c r="D14" i="43"/>
  <c r="E14" i="43"/>
  <c r="F14" i="43"/>
  <c r="B14" i="43"/>
  <c r="C14" i="16"/>
  <c r="D14" i="16"/>
  <c r="E14" i="16"/>
  <c r="F14" i="16"/>
  <c r="B14" i="16"/>
  <c r="C15" i="64"/>
  <c r="D15" i="64"/>
  <c r="E15" i="64"/>
  <c r="F15" i="64"/>
  <c r="B15" i="64"/>
  <c r="C15" i="54"/>
  <c r="D15" i="54"/>
  <c r="E15" i="54"/>
  <c r="F15" i="54"/>
  <c r="B15" i="54"/>
  <c r="C15" i="15"/>
  <c r="D15" i="15"/>
  <c r="E15" i="15"/>
  <c r="F15" i="15"/>
  <c r="B15" i="15"/>
  <c r="C15" i="37"/>
  <c r="D15" i="37"/>
  <c r="E15" i="37"/>
  <c r="F16" i="68"/>
  <c r="F15" i="37"/>
  <c r="B15" i="37"/>
  <c r="C14" i="13"/>
  <c r="D14" i="13"/>
  <c r="E14" i="13"/>
  <c r="F14" i="13"/>
  <c r="B14" i="13"/>
  <c r="C14" i="12"/>
  <c r="D14" i="12"/>
  <c r="E14" i="12"/>
  <c r="F14" i="12"/>
  <c r="B14" i="12"/>
  <c r="C15" i="11"/>
  <c r="D15" i="11"/>
  <c r="E15" i="11"/>
  <c r="F15" i="11"/>
  <c r="B15" i="11"/>
  <c r="C15" i="29"/>
  <c r="D15" i="29"/>
  <c r="E15" i="29"/>
  <c r="F15" i="29"/>
  <c r="B15" i="29"/>
  <c r="H12" i="68"/>
  <c r="I12" i="68"/>
  <c r="J12" i="68"/>
  <c r="H13" i="68"/>
  <c r="I13" i="68"/>
  <c r="J13" i="68"/>
  <c r="H14" i="68"/>
  <c r="I14" i="68"/>
  <c r="J14" i="68"/>
  <c r="H15" i="68"/>
  <c r="I15" i="68"/>
  <c r="J15" i="68"/>
  <c r="H16" i="68"/>
  <c r="I16" i="68"/>
  <c r="J16" i="68"/>
  <c r="H17" i="68"/>
  <c r="I17" i="68"/>
  <c r="J17" i="68"/>
  <c r="H18" i="68"/>
  <c r="I18" i="68"/>
  <c r="J18" i="68"/>
  <c r="H19" i="68"/>
  <c r="I19" i="68"/>
  <c r="J19" i="68"/>
  <c r="H20" i="68"/>
  <c r="I20" i="68"/>
  <c r="J20" i="68"/>
  <c r="H21" i="68"/>
  <c r="I21" i="68"/>
  <c r="J21" i="68"/>
  <c r="H22" i="68"/>
  <c r="I22" i="68"/>
  <c r="J22" i="68"/>
  <c r="H23" i="68"/>
  <c r="I23" i="68"/>
  <c r="J23" i="68"/>
  <c r="J24" i="68"/>
  <c r="E24" i="68"/>
  <c r="C24" i="68"/>
  <c r="F24" i="68"/>
  <c r="F23" i="68"/>
  <c r="F22" i="68"/>
  <c r="F21" i="68"/>
  <c r="F20" i="68"/>
  <c r="F19" i="68"/>
  <c r="F17" i="68"/>
  <c r="F15" i="68"/>
  <c r="F14" i="68"/>
  <c r="F13" i="68"/>
  <c r="F12" i="68"/>
  <c r="C14" i="14"/>
  <c r="D14" i="14"/>
  <c r="E14" i="14"/>
  <c r="F14" i="14"/>
  <c r="B14" i="14"/>
  <c r="C13" i="18"/>
  <c r="D13" i="18"/>
  <c r="E13" i="18"/>
  <c r="F13" i="18"/>
  <c r="B13" i="18"/>
  <c r="C13" i="43"/>
  <c r="D13" i="43"/>
  <c r="E13" i="43"/>
  <c r="F13" i="43"/>
  <c r="B13" i="43"/>
  <c r="C13" i="16"/>
  <c r="D13" i="16"/>
  <c r="E13" i="16"/>
  <c r="F13" i="16"/>
  <c r="B13" i="16"/>
  <c r="C14" i="64"/>
  <c r="D14" i="64"/>
  <c r="E14" i="64"/>
  <c r="F14" i="64"/>
  <c r="B14" i="64"/>
  <c r="C13" i="36"/>
  <c r="D13" i="36"/>
  <c r="E13" i="36"/>
  <c r="F19" i="67"/>
  <c r="F13" i="36"/>
  <c r="B13" i="36"/>
  <c r="C14" i="54"/>
  <c r="D14" i="54"/>
  <c r="E14" i="54"/>
  <c r="F14" i="54"/>
  <c r="B14" i="54"/>
  <c r="C14" i="15"/>
  <c r="D14" i="15"/>
  <c r="E14" i="15"/>
  <c r="F14" i="15"/>
  <c r="B14" i="15"/>
  <c r="C14" i="37"/>
  <c r="D14" i="37"/>
  <c r="E14" i="37"/>
  <c r="B14" i="37"/>
  <c r="C13" i="13"/>
  <c r="D13" i="13"/>
  <c r="E13" i="13"/>
  <c r="F13" i="13"/>
  <c r="B13" i="13"/>
  <c r="C13" i="12"/>
  <c r="D13" i="12"/>
  <c r="E13" i="12"/>
  <c r="F13" i="12"/>
  <c r="B13" i="12"/>
  <c r="C14" i="11"/>
  <c r="D14" i="11"/>
  <c r="E14" i="11"/>
  <c r="F14" i="11"/>
  <c r="B14" i="11"/>
  <c r="C14" i="29"/>
  <c r="D14" i="29"/>
  <c r="E14" i="29"/>
  <c r="F14" i="29"/>
  <c r="B14" i="29"/>
  <c r="J25" i="39"/>
  <c r="E25" i="39"/>
  <c r="C25" i="39"/>
  <c r="E25" i="67"/>
  <c r="C25" i="67"/>
  <c r="I22" i="67"/>
  <c r="H22" i="67"/>
  <c r="F22" i="67"/>
  <c r="I23" i="67"/>
  <c r="H23" i="67"/>
  <c r="F23" i="67"/>
  <c r="I21" i="67"/>
  <c r="H21" i="67"/>
  <c r="F21" i="67"/>
  <c r="I20" i="67"/>
  <c r="H20" i="67"/>
  <c r="F20" i="67"/>
  <c r="I18" i="67"/>
  <c r="H18" i="67"/>
  <c r="I16" i="67"/>
  <c r="H16" i="67"/>
  <c r="F16" i="67"/>
  <c r="F14" i="37"/>
  <c r="I19" i="67"/>
  <c r="H19" i="67"/>
  <c r="I17" i="67"/>
  <c r="H17" i="67"/>
  <c r="F17" i="67"/>
  <c r="I24" i="67"/>
  <c r="H24" i="67"/>
  <c r="F24" i="67"/>
  <c r="I15" i="67"/>
  <c r="H15" i="67"/>
  <c r="F15" i="67"/>
  <c r="I14" i="67"/>
  <c r="H14" i="67"/>
  <c r="F14" i="67"/>
  <c r="I13" i="67"/>
  <c r="H13" i="67"/>
  <c r="F13" i="67"/>
  <c r="I12" i="67"/>
  <c r="H12" i="67"/>
  <c r="F12" i="67"/>
  <c r="J16" i="67"/>
  <c r="J23" i="67"/>
  <c r="J19" i="67"/>
  <c r="J21" i="67"/>
  <c r="J13" i="67"/>
  <c r="J17" i="67"/>
  <c r="J14" i="67"/>
  <c r="J15" i="67"/>
  <c r="J12" i="67"/>
  <c r="J24" i="67"/>
  <c r="J18" i="67"/>
  <c r="J22" i="67"/>
  <c r="J20" i="67"/>
  <c r="C13" i="37"/>
  <c r="D13" i="37"/>
  <c r="E13" i="37"/>
  <c r="B13" i="37"/>
  <c r="J25" i="67"/>
  <c r="F25" i="67"/>
  <c r="C12" i="18"/>
  <c r="D12" i="18"/>
  <c r="E12" i="18"/>
  <c r="B12" i="18"/>
  <c r="C13" i="64"/>
  <c r="D13" i="64"/>
  <c r="E13" i="64"/>
  <c r="B13" i="64"/>
  <c r="C12" i="36"/>
  <c r="D12" i="36"/>
  <c r="E12" i="36"/>
  <c r="B12" i="36"/>
  <c r="C12" i="43"/>
  <c r="D12" i="43"/>
  <c r="E12" i="43"/>
  <c r="B12" i="43"/>
  <c r="C12" i="16"/>
  <c r="D12" i="16"/>
  <c r="E12" i="16"/>
  <c r="B12" i="16"/>
  <c r="C13" i="54"/>
  <c r="D13" i="54"/>
  <c r="E13" i="54"/>
  <c r="B13" i="54"/>
  <c r="C13" i="15"/>
  <c r="D13" i="15"/>
  <c r="E13" i="15"/>
  <c r="B13" i="15"/>
  <c r="C12" i="13"/>
  <c r="D12" i="13"/>
  <c r="E12" i="13"/>
  <c r="B12" i="13"/>
  <c r="C12" i="12"/>
  <c r="D12" i="12"/>
  <c r="E12" i="12"/>
  <c r="B12" i="12"/>
  <c r="C13" i="11"/>
  <c r="D13" i="11"/>
  <c r="E13" i="11"/>
  <c r="B13" i="11"/>
  <c r="C13" i="29"/>
  <c r="D13" i="29"/>
  <c r="E13" i="29"/>
  <c r="B13" i="29"/>
  <c r="C13" i="14"/>
  <c r="D13" i="14"/>
  <c r="E13" i="14"/>
  <c r="B13" i="14"/>
  <c r="E25" i="66"/>
  <c r="C25" i="66"/>
  <c r="I22" i="66"/>
  <c r="H22" i="66"/>
  <c r="F22" i="66"/>
  <c r="F12" i="43"/>
  <c r="I23" i="66"/>
  <c r="H23" i="66"/>
  <c r="F23" i="66"/>
  <c r="F12" i="18"/>
  <c r="I21" i="66"/>
  <c r="H21" i="66"/>
  <c r="F21" i="66"/>
  <c r="F12" i="16"/>
  <c r="I20" i="66"/>
  <c r="H20" i="66"/>
  <c r="F20" i="66"/>
  <c r="F13" i="64"/>
  <c r="I18" i="66"/>
  <c r="H18" i="66"/>
  <c r="F18" i="66"/>
  <c r="F13" i="54"/>
  <c r="I16" i="66"/>
  <c r="H16" i="66"/>
  <c r="F16" i="66"/>
  <c r="F13" i="37"/>
  <c r="I19" i="66"/>
  <c r="H19" i="66"/>
  <c r="F19" i="66"/>
  <c r="F12" i="36"/>
  <c r="I17" i="66"/>
  <c r="H17" i="66"/>
  <c r="F17" i="66"/>
  <c r="F13" i="15"/>
  <c r="I24" i="66"/>
  <c r="H24" i="66"/>
  <c r="F24" i="66"/>
  <c r="F13" i="14"/>
  <c r="I15" i="66"/>
  <c r="H15" i="66"/>
  <c r="F15" i="66"/>
  <c r="F12" i="13"/>
  <c r="I14" i="66"/>
  <c r="H14" i="66"/>
  <c r="F14" i="66"/>
  <c r="F12" i="12"/>
  <c r="I13" i="66"/>
  <c r="H13" i="66"/>
  <c r="F13" i="66"/>
  <c r="F13" i="11"/>
  <c r="I12" i="66"/>
  <c r="H12" i="66"/>
  <c r="F12" i="66"/>
  <c r="F13" i="29"/>
  <c r="J20" i="66"/>
  <c r="J13" i="66"/>
  <c r="J17" i="66"/>
  <c r="J12" i="66"/>
  <c r="J24" i="66"/>
  <c r="J18" i="66"/>
  <c r="J22" i="66"/>
  <c r="J15" i="66"/>
  <c r="J16" i="66"/>
  <c r="J23" i="66"/>
  <c r="J14" i="66"/>
  <c r="J19" i="66"/>
  <c r="J21" i="66"/>
  <c r="C12" i="14"/>
  <c r="D12" i="14"/>
  <c r="E12" i="14"/>
  <c r="B12" i="14"/>
  <c r="C11" i="18"/>
  <c r="D11" i="18"/>
  <c r="E11" i="18"/>
  <c r="B11" i="18"/>
  <c r="C11" i="16"/>
  <c r="D11" i="16"/>
  <c r="E11" i="16"/>
  <c r="B11" i="16"/>
  <c r="C11" i="36"/>
  <c r="D11" i="36"/>
  <c r="E11" i="36"/>
  <c r="B11" i="36"/>
  <c r="C12" i="54"/>
  <c r="D12" i="54"/>
  <c r="E12" i="54"/>
  <c r="B12" i="54"/>
  <c r="C12" i="15"/>
  <c r="D12" i="15"/>
  <c r="E12" i="15"/>
  <c r="B12" i="15"/>
  <c r="C12" i="37"/>
  <c r="D12" i="37"/>
  <c r="E12" i="37"/>
  <c r="B12" i="37"/>
  <c r="C11" i="13"/>
  <c r="D11" i="13"/>
  <c r="E11" i="13"/>
  <c r="B11" i="13"/>
  <c r="C11" i="12"/>
  <c r="D11" i="12"/>
  <c r="E11" i="12"/>
  <c r="B11" i="12"/>
  <c r="C12" i="11"/>
  <c r="D12" i="11"/>
  <c r="E12" i="11"/>
  <c r="B12" i="11"/>
  <c r="C12" i="29"/>
  <c r="D12" i="29"/>
  <c r="E12" i="29"/>
  <c r="B12" i="29"/>
  <c r="J25" i="66"/>
  <c r="F25" i="66"/>
  <c r="C11" i="43"/>
  <c r="D11" i="43"/>
  <c r="E11" i="43"/>
  <c r="B11" i="43"/>
  <c r="C12" i="64"/>
  <c r="D12" i="64"/>
  <c r="E12" i="64"/>
  <c r="B12" i="64"/>
  <c r="E25" i="65"/>
  <c r="C25" i="65"/>
  <c r="I22" i="65"/>
  <c r="H22" i="65"/>
  <c r="F22" i="65"/>
  <c r="F11" i="43"/>
  <c r="I23" i="65"/>
  <c r="H23" i="65"/>
  <c r="F23" i="65"/>
  <c r="F11" i="18"/>
  <c r="I21" i="65"/>
  <c r="H21" i="65"/>
  <c r="F21" i="65"/>
  <c r="F11" i="16"/>
  <c r="I20" i="65"/>
  <c r="H20" i="65"/>
  <c r="F20" i="65"/>
  <c r="F12" i="64"/>
  <c r="I18" i="65"/>
  <c r="H18" i="65"/>
  <c r="F18" i="65"/>
  <c r="F12" i="54"/>
  <c r="I16" i="65"/>
  <c r="H16" i="65"/>
  <c r="F16" i="65"/>
  <c r="F12" i="37"/>
  <c r="I19" i="65"/>
  <c r="H19" i="65"/>
  <c r="F19" i="65"/>
  <c r="F11" i="36"/>
  <c r="I17" i="65"/>
  <c r="H17" i="65"/>
  <c r="F17" i="65"/>
  <c r="F12" i="15"/>
  <c r="I24" i="65"/>
  <c r="H24" i="65"/>
  <c r="F24" i="65"/>
  <c r="F12" i="14"/>
  <c r="I15" i="65"/>
  <c r="H15" i="65"/>
  <c r="F15" i="65"/>
  <c r="F11" i="13"/>
  <c r="I14" i="65"/>
  <c r="H14" i="65"/>
  <c r="F14" i="65"/>
  <c r="F11" i="12"/>
  <c r="I13" i="65"/>
  <c r="H13" i="65"/>
  <c r="F13" i="65"/>
  <c r="F12" i="11"/>
  <c r="I12" i="65"/>
  <c r="H12" i="65"/>
  <c r="F12" i="65"/>
  <c r="F12" i="29"/>
  <c r="J22" i="65"/>
  <c r="J13" i="65"/>
  <c r="J17" i="65"/>
  <c r="J20" i="65"/>
  <c r="J12" i="65"/>
  <c r="J24" i="65"/>
  <c r="J18" i="65"/>
  <c r="J15" i="65"/>
  <c r="J16" i="65"/>
  <c r="J23" i="65"/>
  <c r="J14" i="65"/>
  <c r="J19" i="65"/>
  <c r="J21" i="65"/>
  <c r="C11" i="64"/>
  <c r="D11" i="64"/>
  <c r="E11" i="64"/>
  <c r="B11" i="64"/>
  <c r="J25" i="65"/>
  <c r="F25" i="65"/>
  <c r="I20" i="39"/>
  <c r="H20" i="39"/>
  <c r="F20" i="39"/>
  <c r="F11" i="64"/>
  <c r="J20" i="39"/>
  <c r="C10" i="43"/>
  <c r="D10" i="43"/>
  <c r="E10" i="43"/>
  <c r="B10" i="43"/>
  <c r="C10" i="18"/>
  <c r="D10" i="18"/>
  <c r="E10" i="18"/>
  <c r="B10" i="18"/>
  <c r="C10" i="16"/>
  <c r="D10" i="16"/>
  <c r="E10" i="16"/>
  <c r="B10" i="16"/>
  <c r="C11" i="54"/>
  <c r="D11" i="54"/>
  <c r="E11" i="54"/>
  <c r="B11" i="54"/>
  <c r="C11" i="11"/>
  <c r="D11" i="11"/>
  <c r="E11" i="11"/>
  <c r="B11" i="11"/>
  <c r="C11" i="29"/>
  <c r="D11" i="29"/>
  <c r="E11" i="29"/>
  <c r="B11" i="29"/>
  <c r="I18" i="39"/>
  <c r="H18" i="39"/>
  <c r="F18" i="39"/>
  <c r="F11" i="54"/>
  <c r="C10" i="12"/>
  <c r="D10" i="12"/>
  <c r="E10" i="12"/>
  <c r="B10" i="12"/>
  <c r="C11" i="14"/>
  <c r="D11" i="14"/>
  <c r="E11" i="14"/>
  <c r="B11" i="14"/>
  <c r="C11" i="37"/>
  <c r="D11" i="37"/>
  <c r="E11" i="37"/>
  <c r="B11" i="37"/>
  <c r="C11" i="15"/>
  <c r="D11" i="15"/>
  <c r="E11" i="15"/>
  <c r="B11" i="15"/>
  <c r="C10" i="13"/>
  <c r="D10" i="13"/>
  <c r="E10" i="13"/>
  <c r="B10" i="13"/>
  <c r="J18" i="39"/>
  <c r="C10" i="36"/>
  <c r="D10" i="36"/>
  <c r="E10" i="36"/>
  <c r="B10" i="36"/>
  <c r="I22" i="39"/>
  <c r="H22" i="39"/>
  <c r="J22" i="39"/>
  <c r="F22" i="39"/>
  <c r="F10" i="43"/>
  <c r="F17" i="39"/>
  <c r="F11" i="15"/>
  <c r="F19" i="39"/>
  <c r="F10" i="36"/>
  <c r="F16" i="39"/>
  <c r="F11" i="37"/>
  <c r="I23" i="39"/>
  <c r="H23" i="39"/>
  <c r="F23" i="39"/>
  <c r="F10" i="18"/>
  <c r="I21" i="39"/>
  <c r="H21" i="39"/>
  <c r="F21" i="39"/>
  <c r="F10" i="16"/>
  <c r="I16" i="39"/>
  <c r="H16" i="39"/>
  <c r="I19" i="39"/>
  <c r="H19" i="39"/>
  <c r="I17" i="39"/>
  <c r="H17" i="39"/>
  <c r="I24" i="39"/>
  <c r="H24" i="39"/>
  <c r="F24" i="39"/>
  <c r="F11" i="14"/>
  <c r="I15" i="39"/>
  <c r="H15" i="39"/>
  <c r="F15" i="39"/>
  <c r="F10" i="13"/>
  <c r="I14" i="39"/>
  <c r="H14" i="39"/>
  <c r="F14" i="39"/>
  <c r="F10" i="12"/>
  <c r="I13" i="39"/>
  <c r="H13" i="39"/>
  <c r="F13" i="39"/>
  <c r="F11" i="11"/>
  <c r="I12" i="39"/>
  <c r="H12" i="39"/>
  <c r="F12" i="39"/>
  <c r="F11" i="29"/>
  <c r="J17" i="39"/>
  <c r="J21" i="39"/>
  <c r="J13" i="39"/>
  <c r="J15" i="39"/>
  <c r="J12" i="39"/>
  <c r="J14" i="39"/>
  <c r="J24" i="39"/>
  <c r="J19" i="39"/>
  <c r="J16" i="39"/>
  <c r="J23" i="39"/>
  <c r="F25" i="39"/>
  <c r="J24" i="69" l="1"/>
  <c r="F24" i="69" s="1"/>
</calcChain>
</file>

<file path=xl/sharedStrings.xml><?xml version="1.0" encoding="utf-8"?>
<sst xmlns="http://schemas.openxmlformats.org/spreadsheetml/2006/main" count="504" uniqueCount="48">
  <si>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</si>
  <si>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</si>
  <si>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</si>
  <si>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</si>
  <si>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</si>
  <si>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Consell d'Iniciatives Locals per al Medi Ambient</t>
  </si>
  <si>
    <t>Consorci de les Vies Verdes</t>
  </si>
  <si>
    <t>Patronat de Turisme Costa Brava Girona, SA</t>
  </si>
  <si>
    <t>Fundació de la Casa de Cultura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</si>
  <si>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</si>
  <si>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</si>
  <si>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</si>
  <si>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</si>
  <si>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</si>
  <si>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</si>
  <si>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</si>
  <si>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</t>
  </si>
  <si>
    <t>Consorci d'Arts Escèniques Salt Girona</t>
  </si>
  <si>
    <t>Consorci Costa Brava</t>
  </si>
  <si>
    <t>Consorci de les Gavarres</t>
  </si>
  <si>
    <t>SUMAR, Serveis Públics d'Acció Social de Catalunya, SL</t>
  </si>
  <si>
    <t>Gener 2019</t>
  </si>
  <si>
    <t>Febrer 2019</t>
  </si>
  <si>
    <t>Març 2019</t>
  </si>
  <si>
    <t>Abril 2019</t>
  </si>
  <si>
    <t>Maig 2019</t>
  </si>
  <si>
    <t>Juny 2019</t>
  </si>
  <si>
    <t>Juliol 2019</t>
  </si>
  <si>
    <t>Agost 2019</t>
  </si>
  <si>
    <t>Setembre 2019</t>
  </si>
  <si>
    <t>Octubre 2019</t>
  </si>
  <si>
    <t>Novembre 2019</t>
  </si>
  <si>
    <t>Desembre 2019</t>
  </si>
  <si>
    <t>Entitat Pública i Empresarial SEMEGA</t>
  </si>
  <si>
    <t>PERÍODE MIG DE PAGAMENT A PROVEÏDORS 2019</t>
  </si>
  <si>
    <t>REFERIT AL MES DE GENER DE 2019</t>
  </si>
  <si>
    <t>REFERIT AL MES DE FEBRER DE 2019</t>
  </si>
  <si>
    <t>REFERIT AL MES DE MARÇ 2019</t>
  </si>
  <si>
    <t>Consorci adscrit a l'Ajuntament de Salt a partir de l'1 de maig de 2019</t>
  </si>
  <si>
    <t>REFERIT AL MES D'ABRIL DE 2019</t>
  </si>
  <si>
    <t>REFERIT AL MES DE MAIG DE 2019</t>
  </si>
  <si>
    <t>REFERIT AL MES DE JUNY DE 2019</t>
  </si>
  <si>
    <t>REFERIT AL MES DE JULIOL DE 2019</t>
  </si>
  <si>
    <t>REFERIT AL MES D'AGOST DE 2019</t>
  </si>
  <si>
    <t>REFERIT AL MES DE SETEMBRE DE 2019</t>
  </si>
  <si>
    <t>REFERIT AL MES D'OCTUBRE DE 2019</t>
  </si>
  <si>
    <t>REFERIT AL MES DE NOVEMBRE DE 2019</t>
  </si>
  <si>
    <t>REFERIT AL MES DE DESEMBRE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</si>
</sst>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indent="2"/>
    </xf>
    <xf numFmtId="49" fontId="0" fillId="2" borderId="1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indent="2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 indent="2"/>
    </xf>
    <xf numFmtId="4" fontId="0" fillId="2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2" fontId="0" fillId="0" borderId="0" xfId="0" applyNumberFormat="1" applyFont="1" applyFill="1" applyAlignment="1">
      <alignment vertical="center"/>
    </xf>
    <xf numFmtId="4" fontId="0" fillId="2" borderId="1" xfId="0" applyNumberFormat="1" applyFont="1" applyFill="1" applyBorder="1" applyAlignment="1">
      <alignment horizontal="right" vertical="center" indent="2"/>
    </xf>
    <xf numFmtId="4" fontId="4" fillId="2" borderId="1" xfId="0" applyNumberFormat="1" applyFont="1" applyFill="1" applyBorder="1" applyAlignment="1">
      <alignment horizontal="right" vertical="center" indent="2"/>
    </xf>
    <xf numFmtId="4" fontId="0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2171700</xdr:colOff>
      <xdr:row>4</xdr:row>
      <xdr:rowOff>85724</xdr:rowOff>
    </xdr:to>
    <xdr:pic>
      <xdr:nvPicPr>
        <xdr:cNvPr id="4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19050" y="0"/>
          <a:ext cx="2152650" cy="8477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2333625</xdr:colOff>
      <xdr:row>3</xdr:row>
      <xdr:rowOff>178454</xdr:rowOff>
    </xdr:to>
    <xdr:pic>
      <xdr:nvPicPr>
        <xdr:cNvPr id="3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0" y="47625"/>
          <a:ext cx="2333625" cy="70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1914525</xdr:colOff>
      <xdr:row>3</xdr:row>
      <xdr:rowOff>91943</xdr:rowOff>
    </xdr:to>
    <xdr:pic>
      <xdr:nvPicPr>
        <xdr:cNvPr id="4097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28575"/>
          <a:ext cx="1914525" cy="6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2150268</xdr:colOff>
      <xdr:row>3</xdr:row>
      <xdr:rowOff>142874</xdr:rowOff>
    </xdr:to>
    <xdr:pic>
      <xdr:nvPicPr>
        <xdr:cNvPr id="5121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28575" y="28575"/>
          <a:ext cx="2121693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76199</xdr:rowOff>
    </xdr:from>
    <xdr:to>
      <xdr:col>0</xdr:col>
      <xdr:colOff>1857375</xdr:colOff>
      <xdr:row>4</xdr:row>
      <xdr:rowOff>163920</xdr:rowOff>
    </xdr:to>
    <xdr:pic>
      <xdr:nvPicPr>
        <xdr:cNvPr id="1025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199"/>
          <a:ext cx="1819275" cy="84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2419351</xdr:colOff>
      <xdr:row>3</xdr:row>
      <xdr:rowOff>157917</xdr:rowOff>
    </xdr:to>
    <xdr:pic>
      <xdr:nvPicPr>
        <xdr:cNvPr id="1026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2381248</xdr:colOff>
      <xdr:row>3</xdr:row>
      <xdr:rowOff>180974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48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1990725</xdr:colOff>
      <xdr:row>4</xdr:row>
      <xdr:rowOff>0</xdr:rowOff>
    </xdr:to>
    <xdr:pic>
      <xdr:nvPicPr>
        <xdr:cNvPr id="1025" name="Picture 1" descr="MARCA CAES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2771775</xdr:colOff>
      <xdr:row>6</xdr:row>
      <xdr:rowOff>80101</xdr:rowOff>
    </xdr:to>
    <xdr:pic>
      <xdr:nvPicPr>
        <xdr:cNvPr id="2" name="Imatge 1" descr="cap seme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223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0</xdr:col>
      <xdr:colOff>2076450</xdr:colOff>
      <xdr:row>3</xdr:row>
      <xdr:rowOff>85365</xdr:rowOff>
    </xdr:to>
    <xdr:pic>
      <xdr:nvPicPr>
        <xdr:cNvPr id="2049" name="Picture 1" descr="marca patronat turis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68"/>
        <a:stretch>
          <a:fillRect/>
        </a:stretch>
      </xdr:blipFill>
      <xdr:spPr bwMode="auto">
        <a:xfrm>
          <a:off x="28576" y="0"/>
          <a:ext cx="2047874" cy="65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2343149</xdr:colOff>
      <xdr:row>5</xdr:row>
      <xdr:rowOff>28574</xdr:rowOff>
    </xdr:to>
    <xdr:pic>
      <xdr:nvPicPr>
        <xdr:cNvPr id="3" name="0 Imagen" descr="SUMAR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099"/>
          <a:ext cx="2295525" cy="9429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2371725</xdr:colOff>
      <xdr:row>3</xdr:row>
      <xdr:rowOff>174393</xdr:rowOff>
    </xdr:to>
    <xdr:pic>
      <xdr:nvPicPr>
        <xdr:cNvPr id="6145" name="Picture 1" descr="cap casacul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19" t="45323"/>
        <a:stretch>
          <a:fillRect/>
        </a:stretch>
      </xdr:blipFill>
      <xdr:spPr bwMode="auto">
        <a:xfrm>
          <a:off x="19050" y="19050"/>
          <a:ext cx="2352675" cy="72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1962150</xdr:colOff>
      <xdr:row>3</xdr:row>
      <xdr:rowOff>169611</xdr:rowOff>
    </xdr:to>
    <xdr:pic>
      <xdr:nvPicPr>
        <xdr:cNvPr id="1025" name="Picture 1" descr="marca cil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266"/>
        <a:stretch>
          <a:fillRect/>
        </a:stretch>
      </xdr:blipFill>
      <xdr:spPr bwMode="auto">
        <a:xfrm>
          <a:off x="28575" y="0"/>
          <a:ext cx="1933575" cy="741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10" zoomScaleNormal="100" zoomScaleSheetLayoutView="10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35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12.72</v>
      </c>
      <c r="C12" s="19">
        <v>10348.129999999999</v>
      </c>
      <c r="D12" s="18">
        <v>26.65</v>
      </c>
      <c r="E12" s="19">
        <v>229681.59</v>
      </c>
      <c r="F12" s="18">
        <f t="shared" ref="F12:F23" si="0">+((B12*C12)+(D12*E12))/(C12+E12)</f>
        <v>26.049451655819954</v>
      </c>
      <c r="H12" s="20">
        <f>+B12*C12</f>
        <v>131628.21359999999</v>
      </c>
      <c r="I12" s="20">
        <f>+D12*E12</f>
        <v>6121014.3734999998</v>
      </c>
      <c r="J12" s="20">
        <f>+H12+I12</f>
        <v>6252642.5871000001</v>
      </c>
    </row>
    <row r="13" spans="1:10" s="20" customFormat="1" ht="21.75" customHeight="1" x14ac:dyDescent="0.25">
      <c r="A13" s="17" t="s">
        <v>2</v>
      </c>
      <c r="B13" s="18">
        <v>27</v>
      </c>
      <c r="C13" s="19">
        <v>297133.21000000002</v>
      </c>
      <c r="D13" s="18">
        <v>31.01</v>
      </c>
      <c r="E13" s="19">
        <v>162381.72</v>
      </c>
      <c r="F13" s="18">
        <f t="shared" si="0"/>
        <v>28.417039261814626</v>
      </c>
      <c r="H13" s="20">
        <f t="shared" ref="H13:H23" si="1">+B13*C13</f>
        <v>8022596.6700000009</v>
      </c>
      <c r="I13" s="20">
        <f t="shared" ref="I13:I23" si="2">+D13*E13</f>
        <v>5035457.1372000007</v>
      </c>
      <c r="J13" s="20">
        <f t="shared" ref="J13:J23" si="3">+H13+I13</f>
        <v>13058053.807200002</v>
      </c>
    </row>
    <row r="14" spans="1:10" s="20" customFormat="1" ht="21.75" customHeight="1" x14ac:dyDescent="0.25">
      <c r="A14" s="17" t="s">
        <v>3</v>
      </c>
      <c r="B14" s="18">
        <v>29.73</v>
      </c>
      <c r="C14" s="19">
        <v>299885.45</v>
      </c>
      <c r="D14" s="18">
        <v>27.38</v>
      </c>
      <c r="E14" s="19">
        <v>14606.88</v>
      </c>
      <c r="F14" s="18">
        <f t="shared" si="0"/>
        <v>29.620852129843673</v>
      </c>
      <c r="H14" s="20">
        <f t="shared" si="1"/>
        <v>8915594.4285000004</v>
      </c>
      <c r="I14" s="20">
        <f t="shared" si="2"/>
        <v>399936.37439999997</v>
      </c>
      <c r="J14" s="20">
        <f t="shared" si="3"/>
        <v>9315530.8028999995</v>
      </c>
    </row>
    <row r="15" spans="1:10" s="20" customFormat="1" ht="21.75" customHeight="1" x14ac:dyDescent="0.25">
      <c r="A15" s="17" t="s">
        <v>4</v>
      </c>
      <c r="B15" s="18">
        <v>28.04</v>
      </c>
      <c r="C15" s="19">
        <v>33038.99</v>
      </c>
      <c r="D15" s="18">
        <v>31.02</v>
      </c>
      <c r="E15" s="19">
        <v>26169.64</v>
      </c>
      <c r="F15" s="18">
        <f t="shared" si="0"/>
        <v>29.357131087140505</v>
      </c>
      <c r="H15" s="20">
        <f t="shared" si="1"/>
        <v>926413.27959999989</v>
      </c>
      <c r="I15" s="20">
        <f t="shared" si="2"/>
        <v>811782.2328</v>
      </c>
      <c r="J15" s="20">
        <f t="shared" si="3"/>
        <v>1738195.5123999999</v>
      </c>
    </row>
    <row r="16" spans="1:10" s="20" customFormat="1" ht="21.75" customHeight="1" x14ac:dyDescent="0.25">
      <c r="A16" s="17" t="s">
        <v>18</v>
      </c>
      <c r="B16" s="18">
        <v>1</v>
      </c>
      <c r="C16" s="19">
        <v>49628.43</v>
      </c>
      <c r="D16" s="18">
        <v>0</v>
      </c>
      <c r="E16" s="19">
        <v>0</v>
      </c>
      <c r="F16" s="18">
        <f>+((B16*C16)+(D16*E16))/(C16+E16)</f>
        <v>1</v>
      </c>
      <c r="H16" s="20">
        <f>+B16*C16</f>
        <v>49628.43</v>
      </c>
      <c r="I16" s="20">
        <f>+D16*E16</f>
        <v>0</v>
      </c>
      <c r="J16" s="20">
        <f>+H16+I16</f>
        <v>49628.43</v>
      </c>
    </row>
    <row r="17" spans="1:11" s="20" customFormat="1" ht="21.75" customHeight="1" x14ac:dyDescent="0.25">
      <c r="A17" s="17" t="s">
        <v>6</v>
      </c>
      <c r="B17" s="18">
        <v>0</v>
      </c>
      <c r="C17" s="19">
        <v>0</v>
      </c>
      <c r="D17" s="18">
        <v>31</v>
      </c>
      <c r="E17" s="19">
        <v>19405.189999999999</v>
      </c>
      <c r="F17" s="18">
        <f t="shared" si="0"/>
        <v>31.000000000000004</v>
      </c>
      <c r="H17" s="20">
        <f t="shared" si="1"/>
        <v>0</v>
      </c>
      <c r="I17" s="20">
        <f t="shared" si="2"/>
        <v>601560.89</v>
      </c>
      <c r="J17" s="20">
        <f t="shared" si="3"/>
        <v>601560.89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50.73</v>
      </c>
      <c r="E18" s="19">
        <v>8848.7900000000009</v>
      </c>
      <c r="F18" s="18">
        <f>+((B18*C18)+(D18*E18))/(C18+E18)</f>
        <v>50.73</v>
      </c>
      <c r="H18" s="20">
        <f>+B18*C18</f>
        <v>0</v>
      </c>
      <c r="I18" s="20">
        <f>+D18*E18</f>
        <v>448899.11670000001</v>
      </c>
      <c r="J18" s="20">
        <f>+H18+I18</f>
        <v>448899.11670000001</v>
      </c>
    </row>
    <row r="19" spans="1:11" s="20" customFormat="1" ht="21.75" customHeight="1" x14ac:dyDescent="0.25">
      <c r="A19" s="17" t="s">
        <v>17</v>
      </c>
      <c r="B19" s="18">
        <v>0</v>
      </c>
      <c r="C19" s="19">
        <v>0</v>
      </c>
      <c r="D19" s="18">
        <v>31</v>
      </c>
      <c r="E19" s="19">
        <v>27990.37</v>
      </c>
      <c r="F19" s="18">
        <f>+((B19*C19)+(D19*E19))/(C19+E19)</f>
        <v>31</v>
      </c>
      <c r="H19" s="20">
        <f>+B19*C19</f>
        <v>0</v>
      </c>
      <c r="I19" s="20">
        <f>+D19*E19</f>
        <v>867701.47</v>
      </c>
      <c r="J19" s="20">
        <f>+H19+I19</f>
        <v>867701.47</v>
      </c>
    </row>
    <row r="20" spans="1:11" s="20" customFormat="1" ht="21.75" customHeight="1" x14ac:dyDescent="0.25">
      <c r="A20" s="17" t="s">
        <v>33</v>
      </c>
      <c r="B20" s="18">
        <v>28.8</v>
      </c>
      <c r="C20" s="19">
        <v>27876.47</v>
      </c>
      <c r="D20" s="18">
        <v>8.91</v>
      </c>
      <c r="E20" s="19">
        <v>4582.97</v>
      </c>
      <c r="F20" s="18">
        <f>+((B20*C20)+(D20*E20))/(C20+E20)</f>
        <v>25.991717623594244</v>
      </c>
      <c r="H20" s="20">
        <f>+B20*C20</f>
        <v>802842.33600000001</v>
      </c>
      <c r="I20" s="20">
        <f>+D20*E20</f>
        <v>40834.262699999999</v>
      </c>
      <c r="J20" s="20">
        <f>+H20+I20</f>
        <v>843676.59869999997</v>
      </c>
      <c r="K20" s="27"/>
    </row>
    <row r="21" spans="1:11" s="20" customFormat="1" ht="21.75" customHeight="1" x14ac:dyDescent="0.25">
      <c r="A21" s="17" t="s">
        <v>7</v>
      </c>
      <c r="B21" s="21">
        <v>6.55</v>
      </c>
      <c r="C21" s="26">
        <v>176256.04</v>
      </c>
      <c r="D21" s="21">
        <v>31</v>
      </c>
      <c r="E21" s="26">
        <v>1370.02</v>
      </c>
      <c r="F21" s="21">
        <f>+((B21*C21)+(D21*E21))/(C21+E21)</f>
        <v>6.7385815009351671</v>
      </c>
      <c r="H21" s="20">
        <f>+B21*C21</f>
        <v>1154477.0619999999</v>
      </c>
      <c r="I21" s="20">
        <f>+D21*E21</f>
        <v>42470.62</v>
      </c>
      <c r="J21" s="20">
        <f>+H21+I21</f>
        <v>1196947.682</v>
      </c>
    </row>
    <row r="22" spans="1:11" s="20" customFormat="1" ht="21.75" customHeight="1" x14ac:dyDescent="0.25">
      <c r="A22" s="25" t="s">
        <v>20</v>
      </c>
      <c r="B22" s="18">
        <v>50.78</v>
      </c>
      <c r="C22" s="19">
        <v>244575.53</v>
      </c>
      <c r="D22" s="18">
        <v>30.77</v>
      </c>
      <c r="E22" s="19">
        <v>209596.42</v>
      </c>
      <c r="F22" s="18">
        <f>+((B22*C22)+(D22*E22))/(C22+E22)</f>
        <v>41.545558365724695</v>
      </c>
      <c r="H22" s="20">
        <f>+B22*C22</f>
        <v>12419545.4134</v>
      </c>
      <c r="I22" s="20">
        <f>+D22*E22</f>
        <v>6449281.8434000006</v>
      </c>
      <c r="J22" s="20">
        <f>+H22+I22</f>
        <v>18868827.2568</v>
      </c>
    </row>
    <row r="23" spans="1:11" s="20" customFormat="1" ht="21.75" customHeight="1" x14ac:dyDescent="0.25">
      <c r="A23" s="17" t="s">
        <v>8</v>
      </c>
      <c r="B23" s="18">
        <v>15.41</v>
      </c>
      <c r="C23" s="19">
        <v>52889.87</v>
      </c>
      <c r="D23" s="18">
        <v>29.11</v>
      </c>
      <c r="E23" s="19">
        <v>1935.98</v>
      </c>
      <c r="F23" s="18">
        <f t="shared" si="0"/>
        <v>15.893766799785137</v>
      </c>
      <c r="H23" s="20">
        <f t="shared" si="1"/>
        <v>815032.89670000004</v>
      </c>
      <c r="I23" s="20">
        <f t="shared" si="2"/>
        <v>56356.377800000002</v>
      </c>
      <c r="J23" s="20">
        <f t="shared" si="3"/>
        <v>871389.27450000006</v>
      </c>
    </row>
    <row r="24" spans="1:11" s="20" customFormat="1" ht="21.75" customHeight="1" x14ac:dyDescent="0.25">
      <c r="A24" s="17" t="s">
        <v>5</v>
      </c>
      <c r="B24" s="18">
        <v>6.68</v>
      </c>
      <c r="C24" s="19">
        <v>16368.81</v>
      </c>
      <c r="D24" s="18">
        <v>0</v>
      </c>
      <c r="E24" s="19">
        <v>0</v>
      </c>
      <c r="F24" s="18">
        <f>+((B24*C24)+(D24*E24))/(C24+E24)</f>
        <v>6.68</v>
      </c>
      <c r="H24" s="20">
        <f>+B24*C24</f>
        <v>109343.65079999999</v>
      </c>
      <c r="I24" s="20">
        <f>+D24*E24</f>
        <v>0</v>
      </c>
      <c r="J24" s="20">
        <f>+H24+I24</f>
        <v>109343.65079999999</v>
      </c>
    </row>
    <row r="25" spans="1:11" s="4" customFormat="1" ht="21.75" customHeight="1" x14ac:dyDescent="0.25">
      <c r="A25" s="41" t="s">
        <v>9</v>
      </c>
      <c r="B25" s="42"/>
      <c r="C25" s="22">
        <f>SUM(C12:C24)</f>
        <v>1208000.9300000002</v>
      </c>
      <c r="D25" s="22"/>
      <c r="E25" s="22">
        <f>SUM(E12:E24)</f>
        <v>706569.57</v>
      </c>
      <c r="F25" s="23">
        <f>+J25/(E25+C25)</f>
        <v>28.320919537358375</v>
      </c>
      <c r="J25" s="4">
        <f>SUM(J12:J24)</f>
        <v>54222397.07909999</v>
      </c>
    </row>
    <row r="26" spans="1:11" ht="24" customHeight="1" x14ac:dyDescent="0.25">
      <c r="A26" s="43"/>
      <c r="B26" s="43"/>
      <c r="C26" s="43"/>
      <c r="D26" s="43"/>
      <c r="E26" s="43"/>
      <c r="F26" s="43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10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hidden="1" customWidth="1"/>
    <col min="8" max="8" width="13.42578125" style="15" hidden="1" customWidth="1"/>
    <col min="9" max="9" width="12.42578125" style="15" hidden="1" customWidth="1"/>
    <col min="10" max="10" width="13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45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7.44</v>
      </c>
      <c r="C12" s="19">
        <v>1016414.85</v>
      </c>
      <c r="D12" s="18">
        <v>7.76</v>
      </c>
      <c r="E12" s="19">
        <v>525708.9</v>
      </c>
      <c r="F12" s="18">
        <f t="shared" ref="F12:F23" si="0">+((B12*C12)+(D12*E12))/(C12+E12)</f>
        <v>7.5490877745706211</v>
      </c>
      <c r="H12" s="32">
        <f>+B12*C12</f>
        <v>7562126.4840000002</v>
      </c>
      <c r="I12" s="32">
        <f>+D12*E12</f>
        <v>4079501.0640000002</v>
      </c>
      <c r="J12" s="32">
        <f>+H12+I12</f>
        <v>11641627.548</v>
      </c>
    </row>
    <row r="13" spans="1:10" s="20" customFormat="1" ht="21.75" customHeight="1" x14ac:dyDescent="0.25">
      <c r="A13" s="17" t="s">
        <v>2</v>
      </c>
      <c r="B13" s="18">
        <v>10.87</v>
      </c>
      <c r="C13" s="19">
        <v>362795.61</v>
      </c>
      <c r="D13" s="18">
        <v>1.98</v>
      </c>
      <c r="E13" s="19">
        <v>98179.81</v>
      </c>
      <c r="F13" s="18">
        <f t="shared" si="0"/>
        <v>8.976583403297294</v>
      </c>
      <c r="H13" s="32">
        <f t="shared" ref="H13:H23" si="1">+B13*C13</f>
        <v>3943588.2806999995</v>
      </c>
      <c r="I13" s="32">
        <f t="shared" ref="I13:I23" si="2">+D13*E13</f>
        <v>194396.0238</v>
      </c>
      <c r="J13" s="32">
        <f t="shared" ref="J13:J23" si="3">+H13+I13</f>
        <v>4137984.3044999996</v>
      </c>
    </row>
    <row r="14" spans="1:10" s="20" customFormat="1" ht="21.75" customHeight="1" x14ac:dyDescent="0.25">
      <c r="A14" s="17" t="s">
        <v>3</v>
      </c>
      <c r="B14" s="18">
        <v>17.18</v>
      </c>
      <c r="C14" s="19">
        <v>202519.28</v>
      </c>
      <c r="D14" s="18">
        <v>12.73</v>
      </c>
      <c r="E14" s="19">
        <v>136815.87</v>
      </c>
      <c r="F14" s="18">
        <f t="shared" si="0"/>
        <v>15.385813274869991</v>
      </c>
      <c r="H14" s="32">
        <f t="shared" si="1"/>
        <v>3479281.2303999998</v>
      </c>
      <c r="I14" s="32">
        <f t="shared" si="2"/>
        <v>1741666.0251</v>
      </c>
      <c r="J14" s="32">
        <f t="shared" si="3"/>
        <v>5220947.2555</v>
      </c>
    </row>
    <row r="15" spans="1:10" s="20" customFormat="1" ht="21.75" customHeight="1" x14ac:dyDescent="0.25">
      <c r="A15" s="17" t="s">
        <v>4</v>
      </c>
      <c r="B15" s="18">
        <v>15</v>
      </c>
      <c r="C15" s="19">
        <v>87.12</v>
      </c>
      <c r="D15" s="18">
        <v>7.2</v>
      </c>
      <c r="E15" s="19">
        <v>17983.5</v>
      </c>
      <c r="F15" s="18">
        <f t="shared" si="0"/>
        <v>7.2376044651484017</v>
      </c>
      <c r="H15" s="32">
        <f t="shared" si="1"/>
        <v>1306.8000000000002</v>
      </c>
      <c r="I15" s="32">
        <f t="shared" si="2"/>
        <v>129481.2</v>
      </c>
      <c r="J15" s="32">
        <f t="shared" si="3"/>
        <v>130788</v>
      </c>
    </row>
    <row r="16" spans="1:10" s="20" customFormat="1" ht="21.75" customHeight="1" x14ac:dyDescent="0.25">
      <c r="A16" s="17" t="s">
        <v>18</v>
      </c>
      <c r="B16" s="18">
        <v>13.98</v>
      </c>
      <c r="C16" s="19">
        <v>1599292.41</v>
      </c>
      <c r="D16" s="18">
        <v>7</v>
      </c>
      <c r="E16" s="19">
        <v>58903.02</v>
      </c>
      <c r="F16" s="18">
        <f t="shared" si="0"/>
        <v>13.732053906215386</v>
      </c>
      <c r="H16" s="32">
        <f t="shared" si="1"/>
        <v>22358107.891800001</v>
      </c>
      <c r="I16" s="32">
        <f t="shared" si="2"/>
        <v>412321.13999999996</v>
      </c>
      <c r="J16" s="32">
        <f t="shared" si="3"/>
        <v>22770429.031800002</v>
      </c>
    </row>
    <row r="17" spans="1:11" s="20" customFormat="1" ht="21.75" customHeight="1" x14ac:dyDescent="0.25">
      <c r="A17" s="17" t="s">
        <v>6</v>
      </c>
      <c r="B17" s="18">
        <v>14</v>
      </c>
      <c r="C17" s="19">
        <v>45053.13</v>
      </c>
      <c r="D17" s="18">
        <v>18.07</v>
      </c>
      <c r="E17" s="19">
        <v>35624.14</v>
      </c>
      <c r="F17" s="18">
        <f t="shared" si="0"/>
        <v>15.797163560442737</v>
      </c>
      <c r="H17" s="32">
        <f t="shared" si="1"/>
        <v>630743.81999999995</v>
      </c>
      <c r="I17" s="32">
        <f t="shared" si="2"/>
        <v>643728.20979999995</v>
      </c>
      <c r="J17" s="32">
        <f t="shared" si="3"/>
        <v>1274472.0297999999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H18" s="32">
        <f t="shared" si="1"/>
        <v>0</v>
      </c>
      <c r="I18" s="32">
        <f t="shared" si="2"/>
        <v>0</v>
      </c>
      <c r="J18" s="32">
        <f t="shared" si="3"/>
        <v>0</v>
      </c>
    </row>
    <row r="19" spans="1:11" s="20" customFormat="1" ht="21.75" customHeight="1" x14ac:dyDescent="0.25">
      <c r="A19" s="17" t="s">
        <v>33</v>
      </c>
      <c r="B19" s="18">
        <v>30.96</v>
      </c>
      <c r="C19" s="19">
        <v>6265.92</v>
      </c>
      <c r="D19" s="18">
        <v>21.78</v>
      </c>
      <c r="E19" s="19">
        <v>4055.88</v>
      </c>
      <c r="F19" s="18">
        <f t="shared" si="0"/>
        <v>27.352782421670646</v>
      </c>
      <c r="H19" s="32">
        <f t="shared" si="1"/>
        <v>193992.88320000001</v>
      </c>
      <c r="I19" s="32">
        <f t="shared" si="2"/>
        <v>88337.066400000011</v>
      </c>
      <c r="J19" s="32">
        <f t="shared" si="3"/>
        <v>282329.94960000005</v>
      </c>
      <c r="K19" s="27"/>
    </row>
    <row r="20" spans="1:11" s="20" customFormat="1" ht="21.75" customHeight="1" x14ac:dyDescent="0.25">
      <c r="A20" s="17" t="s">
        <v>7</v>
      </c>
      <c r="B20" s="21">
        <v>0</v>
      </c>
      <c r="C20" s="26">
        <v>233265.74</v>
      </c>
      <c r="D20" s="21">
        <v>23.6</v>
      </c>
      <c r="E20" s="26">
        <v>4999</v>
      </c>
      <c r="F20" s="21">
        <f t="shared" si="0"/>
        <v>0.4951483799071571</v>
      </c>
      <c r="H20" s="32">
        <f t="shared" si="1"/>
        <v>0</v>
      </c>
      <c r="I20" s="32">
        <f t="shared" si="2"/>
        <v>117976.40000000001</v>
      </c>
      <c r="J20" s="32">
        <f t="shared" si="3"/>
        <v>117976.40000000001</v>
      </c>
    </row>
    <row r="21" spans="1:11" s="20" customFormat="1" ht="21.75" customHeight="1" x14ac:dyDescent="0.25">
      <c r="A21" s="25" t="s">
        <v>20</v>
      </c>
      <c r="B21" s="18">
        <v>26.52</v>
      </c>
      <c r="C21" s="19">
        <v>246342.19</v>
      </c>
      <c r="D21" s="18">
        <v>24.75</v>
      </c>
      <c r="E21" s="19">
        <v>261301.85</v>
      </c>
      <c r="F21" s="18">
        <f t="shared" si="0"/>
        <v>25.60892011319585</v>
      </c>
      <c r="H21" s="32">
        <f t="shared" si="1"/>
        <v>6532994.8788000001</v>
      </c>
      <c r="I21" s="32">
        <f t="shared" si="2"/>
        <v>6467220.7875000006</v>
      </c>
      <c r="J21" s="32">
        <f t="shared" si="3"/>
        <v>13000215.666300001</v>
      </c>
    </row>
    <row r="22" spans="1:11" s="20" customFormat="1" ht="21.75" customHeight="1" x14ac:dyDescent="0.25">
      <c r="A22" s="17" t="s">
        <v>8</v>
      </c>
      <c r="B22" s="18">
        <v>15.69</v>
      </c>
      <c r="C22" s="19">
        <v>100953.2</v>
      </c>
      <c r="D22" s="18">
        <v>8.9499999999999993</v>
      </c>
      <c r="E22" s="19">
        <v>16741.98</v>
      </c>
      <c r="F22" s="18">
        <f t="shared" si="0"/>
        <v>14.731244125715257</v>
      </c>
      <c r="H22" s="32">
        <f t="shared" si="1"/>
        <v>1583955.7079999999</v>
      </c>
      <c r="I22" s="32">
        <f t="shared" si="2"/>
        <v>149840.72099999999</v>
      </c>
      <c r="J22" s="32">
        <f t="shared" si="3"/>
        <v>1733796.4289999998</v>
      </c>
    </row>
    <row r="23" spans="1:11" s="20" customFormat="1" ht="21.75" customHeight="1" x14ac:dyDescent="0.25">
      <c r="A23" s="17" t="s">
        <v>5</v>
      </c>
      <c r="B23" s="18">
        <v>2.85</v>
      </c>
      <c r="C23" s="19">
        <v>528.79999999999995</v>
      </c>
      <c r="D23" s="18">
        <v>0</v>
      </c>
      <c r="E23" s="19">
        <v>0</v>
      </c>
      <c r="F23" s="18">
        <f t="shared" si="0"/>
        <v>2.85</v>
      </c>
      <c r="H23" s="32">
        <f t="shared" si="1"/>
        <v>1507.08</v>
      </c>
      <c r="I23" s="32">
        <f t="shared" si="2"/>
        <v>0</v>
      </c>
      <c r="J23" s="32">
        <f t="shared" si="3"/>
        <v>1507.08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3813518.2499999995</v>
      </c>
      <c r="D24" s="22"/>
      <c r="E24" s="22">
        <f>SUM(E12:E23)</f>
        <v>1160313.95</v>
      </c>
      <c r="F24" s="23">
        <f>+J24/(E24+C24)</f>
        <v>12.125876239753323</v>
      </c>
      <c r="J24" s="4">
        <f>SUM(J12:J23)</f>
        <v>60312073.694499992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zoomScaleNormal="100" zoomScaleSheetLayoutView="110" workbookViewId="0">
      <selection activeCell="N18" sqref="N18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hidden="1" customWidth="1"/>
    <col min="8" max="8" width="13.42578125" style="15" hidden="1" customWidth="1"/>
    <col min="9" max="9" width="12.42578125" style="15" hidden="1" customWidth="1"/>
    <col min="10" max="10" width="13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5.5" customHeight="1" x14ac:dyDescent="0.25">
      <c r="A10" s="38" t="s">
        <v>46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9.0399999999999991</v>
      </c>
      <c r="C12" s="19">
        <v>1719531.19</v>
      </c>
      <c r="D12" s="18">
        <v>7.33</v>
      </c>
      <c r="E12" s="19">
        <v>1400802.35</v>
      </c>
      <c r="F12" s="18">
        <f t="shared" ref="F12:F23" si="0">+((B12*C12)+(D12*E12))/(C12+E12)</f>
        <v>8.2723346245542704</v>
      </c>
      <c r="H12" s="32">
        <f>+B12*C12</f>
        <v>15544561.957599998</v>
      </c>
      <c r="I12" s="32">
        <f>+D12*E12</f>
        <v>10267881.225500001</v>
      </c>
      <c r="J12" s="32">
        <f>+H12+I12</f>
        <v>25812443.1831</v>
      </c>
    </row>
    <row r="13" spans="1:10" s="20" customFormat="1" ht="21.75" customHeight="1" x14ac:dyDescent="0.25">
      <c r="A13" s="17" t="s">
        <v>2</v>
      </c>
      <c r="B13" s="18">
        <v>12.26</v>
      </c>
      <c r="C13" s="19">
        <v>121055.02</v>
      </c>
      <c r="D13" s="18">
        <v>8.11</v>
      </c>
      <c r="E13" s="19">
        <v>241519.25</v>
      </c>
      <c r="F13" s="18">
        <f t="shared" si="0"/>
        <v>9.4955873804834532</v>
      </c>
      <c r="H13" s="32">
        <f t="shared" ref="H13:H23" si="1">+B13*C13</f>
        <v>1484134.5452000001</v>
      </c>
      <c r="I13" s="32">
        <f t="shared" ref="I13:I23" si="2">+D13*E13</f>
        <v>1958721.1174999999</v>
      </c>
      <c r="J13" s="32">
        <f t="shared" ref="J13:J23" si="3">+H13+I13</f>
        <v>3442855.6627000002</v>
      </c>
    </row>
    <row r="14" spans="1:10" s="20" customFormat="1" ht="21.75" customHeight="1" x14ac:dyDescent="0.25">
      <c r="A14" s="17" t="s">
        <v>3</v>
      </c>
      <c r="B14" s="18">
        <v>10.9</v>
      </c>
      <c r="C14" s="19">
        <v>607834.66</v>
      </c>
      <c r="D14" s="18">
        <v>21.89</v>
      </c>
      <c r="E14" s="19">
        <v>39587.35</v>
      </c>
      <c r="F14" s="18">
        <f t="shared" si="0"/>
        <v>11.57199596210824</v>
      </c>
      <c r="H14" s="32">
        <f t="shared" si="1"/>
        <v>6625397.7940000007</v>
      </c>
      <c r="I14" s="32">
        <f t="shared" si="2"/>
        <v>866567.09149999998</v>
      </c>
      <c r="J14" s="32">
        <f t="shared" si="3"/>
        <v>7491964.8855000008</v>
      </c>
    </row>
    <row r="15" spans="1:10" s="20" customFormat="1" ht="21.75" customHeight="1" x14ac:dyDescent="0.25">
      <c r="A15" s="17" t="s">
        <v>4</v>
      </c>
      <c r="B15" s="18">
        <v>5.37</v>
      </c>
      <c r="C15" s="19">
        <v>61633.68</v>
      </c>
      <c r="D15" s="18">
        <v>7.58</v>
      </c>
      <c r="E15" s="19">
        <v>21612.45</v>
      </c>
      <c r="F15" s="18">
        <f t="shared" si="0"/>
        <v>5.9437625821164293</v>
      </c>
      <c r="H15" s="32">
        <f t="shared" si="1"/>
        <v>330972.8616</v>
      </c>
      <c r="I15" s="32">
        <f t="shared" si="2"/>
        <v>163822.37100000001</v>
      </c>
      <c r="J15" s="32">
        <f t="shared" si="3"/>
        <v>494795.23259999999</v>
      </c>
    </row>
    <row r="16" spans="1:10" ht="21.75" customHeight="1" x14ac:dyDescent="0.25">
      <c r="A16" s="34" t="s">
        <v>18</v>
      </c>
      <c r="B16" s="28">
        <v>13</v>
      </c>
      <c r="C16" s="30">
        <v>1512438.26</v>
      </c>
      <c r="D16" s="28">
        <v>5.0599999999999996</v>
      </c>
      <c r="E16" s="30">
        <v>431156.62</v>
      </c>
      <c r="F16" s="28">
        <f t="shared" si="0"/>
        <v>11.23863316474676</v>
      </c>
      <c r="H16" s="24">
        <f t="shared" si="1"/>
        <v>19661697.379999999</v>
      </c>
      <c r="I16" s="24">
        <f t="shared" si="2"/>
        <v>2181652.4971999996</v>
      </c>
      <c r="J16" s="24">
        <f t="shared" si="3"/>
        <v>21843349.8772</v>
      </c>
    </row>
    <row r="17" spans="1:11" s="20" customFormat="1" ht="21.75" customHeight="1" x14ac:dyDescent="0.25">
      <c r="A17" s="17" t="s">
        <v>6</v>
      </c>
      <c r="B17" s="18">
        <v>9.57</v>
      </c>
      <c r="C17" s="19">
        <v>69115.45</v>
      </c>
      <c r="D17" s="18">
        <v>12.6</v>
      </c>
      <c r="E17" s="19">
        <v>45232.63</v>
      </c>
      <c r="F17" s="18">
        <f t="shared" si="0"/>
        <v>10.768576039930011</v>
      </c>
      <c r="H17" s="32">
        <f t="shared" si="1"/>
        <v>661434.85649999999</v>
      </c>
      <c r="I17" s="32">
        <f t="shared" si="2"/>
        <v>569931.13799999992</v>
      </c>
      <c r="J17" s="32">
        <f t="shared" si="3"/>
        <v>1231365.9945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H18" s="32">
        <f t="shared" si="1"/>
        <v>0</v>
      </c>
      <c r="I18" s="32">
        <f t="shared" si="2"/>
        <v>0</v>
      </c>
      <c r="J18" s="32">
        <f t="shared" si="3"/>
        <v>0</v>
      </c>
    </row>
    <row r="19" spans="1:11" s="20" customFormat="1" ht="21.75" customHeight="1" x14ac:dyDescent="0.25">
      <c r="A19" s="17" t="s">
        <v>33</v>
      </c>
      <c r="B19" s="18">
        <v>25.8</v>
      </c>
      <c r="C19" s="19">
        <v>43711.89</v>
      </c>
      <c r="D19" s="18">
        <v>34.090000000000003</v>
      </c>
      <c r="E19" s="19">
        <v>3461.51</v>
      </c>
      <c r="F19" s="18">
        <f t="shared" si="0"/>
        <v>26.408307179469791</v>
      </c>
      <c r="H19" s="32">
        <f t="shared" si="1"/>
        <v>1127766.7620000001</v>
      </c>
      <c r="I19" s="32">
        <f t="shared" si="2"/>
        <v>118002.87590000001</v>
      </c>
      <c r="J19" s="32">
        <f t="shared" si="3"/>
        <v>1245769.6379000002</v>
      </c>
      <c r="K19" s="27"/>
    </row>
    <row r="20" spans="1:11" s="20" customFormat="1" ht="21.75" customHeight="1" x14ac:dyDescent="0.25">
      <c r="A20" s="17" t="s">
        <v>7</v>
      </c>
      <c r="B20" s="21">
        <v>0.79</v>
      </c>
      <c r="C20" s="26">
        <v>260092.33</v>
      </c>
      <c r="D20" s="21">
        <v>0</v>
      </c>
      <c r="E20" s="26">
        <v>0</v>
      </c>
      <c r="F20" s="21">
        <f t="shared" si="0"/>
        <v>0.79</v>
      </c>
      <c r="H20" s="32">
        <f t="shared" si="1"/>
        <v>205472.94070000001</v>
      </c>
      <c r="I20" s="32">
        <f t="shared" si="2"/>
        <v>0</v>
      </c>
      <c r="J20" s="32">
        <f t="shared" si="3"/>
        <v>205472.94070000001</v>
      </c>
    </row>
    <row r="21" spans="1:11" s="20" customFormat="1" ht="21.75" customHeight="1" x14ac:dyDescent="0.25">
      <c r="A21" s="33" t="s">
        <v>20</v>
      </c>
      <c r="B21" s="28">
        <v>51.05</v>
      </c>
      <c r="C21" s="30">
        <v>290902</v>
      </c>
      <c r="D21" s="28">
        <v>19.829999999999998</v>
      </c>
      <c r="E21" s="30">
        <v>238911.69</v>
      </c>
      <c r="F21" s="28">
        <f t="shared" si="0"/>
        <v>36.971800243025051</v>
      </c>
      <c r="H21" s="32">
        <f t="shared" si="1"/>
        <v>14850547.1</v>
      </c>
      <c r="I21" s="32">
        <f t="shared" si="2"/>
        <v>4737618.8126999997</v>
      </c>
      <c r="J21" s="32">
        <f t="shared" si="3"/>
        <v>19588165.912699997</v>
      </c>
    </row>
    <row r="22" spans="1:11" s="20" customFormat="1" ht="21.75" customHeight="1" x14ac:dyDescent="0.25">
      <c r="A22" s="17" t="s">
        <v>8</v>
      </c>
      <c r="B22" s="18">
        <v>7.73</v>
      </c>
      <c r="C22" s="19">
        <v>70263.929999999993</v>
      </c>
      <c r="D22" s="18">
        <v>5.62</v>
      </c>
      <c r="E22" s="19">
        <v>21894.54</v>
      </c>
      <c r="F22" s="18">
        <f t="shared" si="0"/>
        <v>7.2287169448451127</v>
      </c>
      <c r="H22" s="32">
        <f t="shared" si="1"/>
        <v>543140.17889999994</v>
      </c>
      <c r="I22" s="32">
        <f t="shared" si="2"/>
        <v>123047.31480000001</v>
      </c>
      <c r="J22" s="32">
        <f t="shared" si="3"/>
        <v>666187.49369999999</v>
      </c>
    </row>
    <row r="23" spans="1:11" s="20" customFormat="1" ht="21.75" customHeight="1" x14ac:dyDescent="0.25">
      <c r="A23" s="17" t="s">
        <v>5</v>
      </c>
      <c r="B23" s="18">
        <v>1</v>
      </c>
      <c r="C23" s="19">
        <v>45726.98</v>
      </c>
      <c r="D23" s="18">
        <v>0</v>
      </c>
      <c r="E23" s="19">
        <v>0</v>
      </c>
      <c r="F23" s="18">
        <f t="shared" si="0"/>
        <v>1</v>
      </c>
      <c r="H23" s="32">
        <f t="shared" si="1"/>
        <v>45726.98</v>
      </c>
      <c r="I23" s="32">
        <f t="shared" si="2"/>
        <v>0</v>
      </c>
      <c r="J23" s="32">
        <f t="shared" si="3"/>
        <v>45726.98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4802305.3900000006</v>
      </c>
      <c r="D24" s="22"/>
      <c r="E24" s="22">
        <f>SUM(E12:E23)</f>
        <v>2444178.3899999997</v>
      </c>
      <c r="F24" s="23">
        <f>+J24/(E24+C24)</f>
        <v>11.325230317509936</v>
      </c>
      <c r="J24" s="4">
        <f>SUM(J12:J23)</f>
        <v>82068097.800600007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tabSelected="1" zoomScaleNormal="100" zoomScaleSheetLayoutView="110" workbookViewId="0">
      <selection activeCell="A8" sqref="A8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hidden="1" customWidth="1"/>
    <col min="8" max="8" width="13.42578125" style="15" hidden="1" customWidth="1"/>
    <col min="9" max="9" width="12.42578125" style="15" hidden="1" customWidth="1"/>
    <col min="10" max="10" width="13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5.5" customHeight="1" x14ac:dyDescent="0.25">
      <c r="A10" s="38" t="s">
        <v>47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7.19</v>
      </c>
      <c r="C12" s="19">
        <v>4748471.28</v>
      </c>
      <c r="D12" s="18">
        <v>0.54</v>
      </c>
      <c r="E12" s="19">
        <v>509625</v>
      </c>
      <c r="F12" s="18">
        <f t="shared" ref="F12:F23" si="0">+((B12*C12)+(D12*E12))/(C12+E12)</f>
        <v>6.5454689626185392</v>
      </c>
      <c r="H12" s="32">
        <f>+B12*C12</f>
        <v>34141508.503200002</v>
      </c>
      <c r="I12" s="32">
        <f>+D12*E12</f>
        <v>275197.5</v>
      </c>
      <c r="J12" s="32">
        <f>+H12+I12</f>
        <v>34416706.003200002</v>
      </c>
    </row>
    <row r="13" spans="1:10" s="20" customFormat="1" ht="21.75" customHeight="1" x14ac:dyDescent="0.25">
      <c r="A13" s="17" t="s">
        <v>2</v>
      </c>
      <c r="B13" s="18">
        <v>7.5</v>
      </c>
      <c r="C13" s="19">
        <v>802193.9</v>
      </c>
      <c r="D13" s="18">
        <v>2.81</v>
      </c>
      <c r="E13" s="19">
        <v>74767.5</v>
      </c>
      <c r="F13" s="18">
        <f t="shared" si="0"/>
        <v>7.1001425205259885</v>
      </c>
      <c r="H13" s="32">
        <f t="shared" ref="H13:H23" si="1">+B13*C13</f>
        <v>6016454.25</v>
      </c>
      <c r="I13" s="32">
        <f t="shared" ref="I13:I23" si="2">+D13*E13</f>
        <v>210096.67500000002</v>
      </c>
      <c r="J13" s="32">
        <f t="shared" ref="J13:J23" si="3">+H13+I13</f>
        <v>6226550.9249999998</v>
      </c>
    </row>
    <row r="14" spans="1:10" s="20" customFormat="1" ht="21.75" customHeight="1" x14ac:dyDescent="0.25">
      <c r="A14" s="17" t="s">
        <v>3</v>
      </c>
      <c r="B14" s="18">
        <v>9.32</v>
      </c>
      <c r="C14" s="19">
        <v>623876.61</v>
      </c>
      <c r="D14" s="18">
        <v>52.84</v>
      </c>
      <c r="E14" s="19">
        <v>13704.82</v>
      </c>
      <c r="F14" s="18">
        <f t="shared" si="0"/>
        <v>10.255462888873662</v>
      </c>
      <c r="H14" s="32">
        <f t="shared" si="1"/>
        <v>5814530.0052000005</v>
      </c>
      <c r="I14" s="32">
        <f t="shared" si="2"/>
        <v>724162.6888</v>
      </c>
      <c r="J14" s="32">
        <f t="shared" si="3"/>
        <v>6538692.6940000001</v>
      </c>
    </row>
    <row r="15" spans="1:10" s="20" customFormat="1" ht="21.75" customHeight="1" x14ac:dyDescent="0.25">
      <c r="A15" s="17" t="s">
        <v>4</v>
      </c>
      <c r="B15" s="18">
        <v>8.25</v>
      </c>
      <c r="C15" s="19">
        <v>48590.19</v>
      </c>
      <c r="D15" s="18">
        <v>0</v>
      </c>
      <c r="E15" s="19">
        <v>6462.74</v>
      </c>
      <c r="F15" s="18">
        <f t="shared" si="0"/>
        <v>7.2815210289443266</v>
      </c>
      <c r="H15" s="32">
        <f t="shared" si="1"/>
        <v>400869.0675</v>
      </c>
      <c r="I15" s="32">
        <f t="shared" si="2"/>
        <v>0</v>
      </c>
      <c r="J15" s="32">
        <f t="shared" si="3"/>
        <v>400869.0675</v>
      </c>
    </row>
    <row r="16" spans="1:10" s="20" customFormat="1" ht="21.75" customHeight="1" x14ac:dyDescent="0.25">
      <c r="A16" s="17" t="s">
        <v>18</v>
      </c>
      <c r="B16" s="18">
        <v>4.55</v>
      </c>
      <c r="C16" s="19">
        <v>3352521.27</v>
      </c>
      <c r="D16" s="18">
        <v>4.68</v>
      </c>
      <c r="E16" s="19">
        <v>49741.09</v>
      </c>
      <c r="F16" s="18">
        <f t="shared" si="0"/>
        <v>4.5519006005462792</v>
      </c>
      <c r="H16" s="32">
        <f t="shared" si="1"/>
        <v>15253971.7785</v>
      </c>
      <c r="I16" s="32">
        <f t="shared" si="2"/>
        <v>232788.30119999996</v>
      </c>
      <c r="J16" s="32">
        <f t="shared" si="3"/>
        <v>15486760.079700001</v>
      </c>
    </row>
    <row r="17" spans="1:11" s="20" customFormat="1" ht="21.75" customHeight="1" x14ac:dyDescent="0.25">
      <c r="A17" s="17" t="s">
        <v>6</v>
      </c>
      <c r="B17" s="18">
        <v>8.49</v>
      </c>
      <c r="C17" s="19">
        <v>156801.26999999999</v>
      </c>
      <c r="D17" s="18">
        <v>2.4900000000000002</v>
      </c>
      <c r="E17" s="19">
        <v>2736</v>
      </c>
      <c r="F17" s="18">
        <f t="shared" si="0"/>
        <v>8.3871024137494636</v>
      </c>
      <c r="H17" s="32">
        <f t="shared" si="1"/>
        <v>1331242.7822999998</v>
      </c>
      <c r="I17" s="32">
        <f t="shared" si="2"/>
        <v>6812.64</v>
      </c>
      <c r="J17" s="32">
        <f t="shared" si="3"/>
        <v>1338055.4222999997</v>
      </c>
    </row>
    <row r="18" spans="1:11" s="20" customFormat="1" ht="21.75" customHeight="1" x14ac:dyDescent="0.25">
      <c r="A18" s="17" t="s">
        <v>19</v>
      </c>
      <c r="B18" s="18">
        <v>4.63</v>
      </c>
      <c r="C18" s="19">
        <v>92979.43</v>
      </c>
      <c r="D18" s="18">
        <v>9.17</v>
      </c>
      <c r="E18" s="19">
        <v>24470.2</v>
      </c>
      <c r="F18" s="18">
        <f t="shared" si="0"/>
        <v>5.5758923625387329</v>
      </c>
      <c r="H18" s="32">
        <f t="shared" si="1"/>
        <v>430494.76089999994</v>
      </c>
      <c r="I18" s="32">
        <f t="shared" si="2"/>
        <v>224391.734</v>
      </c>
      <c r="J18" s="32">
        <f t="shared" si="3"/>
        <v>654886.49489999993</v>
      </c>
    </row>
    <row r="19" spans="1:11" s="20" customFormat="1" ht="21.75" customHeight="1" x14ac:dyDescent="0.25">
      <c r="A19" s="17" t="s">
        <v>33</v>
      </c>
      <c r="B19" s="18">
        <v>32.08</v>
      </c>
      <c r="C19" s="19">
        <v>6006.95</v>
      </c>
      <c r="D19" s="18">
        <v>2</v>
      </c>
      <c r="E19" s="19">
        <v>901.67</v>
      </c>
      <c r="F19" s="18">
        <f t="shared" si="0"/>
        <v>28.154145979949682</v>
      </c>
      <c r="H19" s="32">
        <f t="shared" si="1"/>
        <v>192702.95599999998</v>
      </c>
      <c r="I19" s="32">
        <f t="shared" si="2"/>
        <v>1803.34</v>
      </c>
      <c r="J19" s="32">
        <f t="shared" si="3"/>
        <v>194506.29599999997</v>
      </c>
      <c r="K19" s="27"/>
    </row>
    <row r="20" spans="1:11" s="20" customFormat="1" ht="21.75" customHeight="1" x14ac:dyDescent="0.25">
      <c r="A20" s="17" t="s">
        <v>7</v>
      </c>
      <c r="B20" s="21">
        <v>0.05</v>
      </c>
      <c r="C20" s="26">
        <v>435477.18</v>
      </c>
      <c r="D20" s="21">
        <v>1.1299999999999999</v>
      </c>
      <c r="E20" s="26">
        <v>236723.71</v>
      </c>
      <c r="F20" s="21">
        <f t="shared" si="0"/>
        <v>0.43033512094873894</v>
      </c>
      <c r="H20" s="32">
        <f t="shared" si="1"/>
        <v>21773.859</v>
      </c>
      <c r="I20" s="32">
        <f t="shared" si="2"/>
        <v>267497.79229999997</v>
      </c>
      <c r="J20" s="32">
        <f t="shared" si="3"/>
        <v>289271.65129999997</v>
      </c>
    </row>
    <row r="21" spans="1:11" s="20" customFormat="1" ht="21.75" customHeight="1" x14ac:dyDescent="0.25">
      <c r="A21" s="25" t="s">
        <v>20</v>
      </c>
      <c r="B21" s="18">
        <v>66.59</v>
      </c>
      <c r="C21" s="19">
        <v>313860.56</v>
      </c>
      <c r="D21" s="18">
        <v>23.56</v>
      </c>
      <c r="E21" s="19">
        <v>246811.23</v>
      </c>
      <c r="F21" s="18">
        <f t="shared" si="0"/>
        <v>47.647924767536459</v>
      </c>
      <c r="H21" s="32">
        <f t="shared" si="1"/>
        <v>20899974.690400001</v>
      </c>
      <c r="I21" s="32">
        <f t="shared" si="2"/>
        <v>5814872.5788000003</v>
      </c>
      <c r="J21" s="32">
        <f t="shared" si="3"/>
        <v>26714847.269200001</v>
      </c>
    </row>
    <row r="22" spans="1:11" s="20" customFormat="1" ht="21.75" customHeight="1" x14ac:dyDescent="0.25">
      <c r="A22" s="17" t="s">
        <v>8</v>
      </c>
      <c r="B22" s="18">
        <v>6.99</v>
      </c>
      <c r="C22" s="19">
        <v>88358.02</v>
      </c>
      <c r="D22" s="18">
        <v>0.14000000000000001</v>
      </c>
      <c r="E22" s="19">
        <v>42795.03</v>
      </c>
      <c r="F22" s="18">
        <f t="shared" si="0"/>
        <v>4.754855979331019</v>
      </c>
      <c r="H22" s="32">
        <f t="shared" si="1"/>
        <v>617622.55980000005</v>
      </c>
      <c r="I22" s="32">
        <f t="shared" si="2"/>
        <v>5991.3042000000005</v>
      </c>
      <c r="J22" s="32">
        <f t="shared" si="3"/>
        <v>623613.86400000006</v>
      </c>
    </row>
    <row r="23" spans="1:11" s="20" customFormat="1" ht="21.75" customHeight="1" x14ac:dyDescent="0.25">
      <c r="A23" s="17" t="s">
        <v>5</v>
      </c>
      <c r="B23" s="18">
        <v>1.95</v>
      </c>
      <c r="C23" s="19">
        <v>8565.36</v>
      </c>
      <c r="D23" s="18">
        <v>0</v>
      </c>
      <c r="E23" s="19">
        <v>0</v>
      </c>
      <c r="F23" s="18">
        <f t="shared" si="0"/>
        <v>1.95</v>
      </c>
      <c r="H23" s="32">
        <f t="shared" si="1"/>
        <v>16702.452000000001</v>
      </c>
      <c r="I23" s="32">
        <f t="shared" si="2"/>
        <v>0</v>
      </c>
      <c r="J23" s="32">
        <f t="shared" si="3"/>
        <v>16702.452000000001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10677702.02</v>
      </c>
      <c r="D24" s="22"/>
      <c r="E24" s="22">
        <f>SUM(E12:E23)</f>
        <v>1208738.99</v>
      </c>
      <c r="F24" s="23">
        <f>+J24/(E24+C24)</f>
        <v>7.8157509166067882</v>
      </c>
      <c r="J24" s="4">
        <f>SUM(J12:J23)</f>
        <v>92901462.219100013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zoomScaleNormal="100" zoomScaleSheetLayoutView="100" workbookViewId="0">
      <selection activeCell="K20" sqref="K20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8">
        <f>+'Gener 2019'!B12</f>
        <v>12.72</v>
      </c>
      <c r="C11" s="8">
        <f>+'Gener 2019'!C12</f>
        <v>10348.129999999999</v>
      </c>
      <c r="D11" s="8">
        <f>+'Gener 2019'!D12</f>
        <v>26.65</v>
      </c>
      <c r="E11" s="8">
        <f>+'Gener 2019'!E12</f>
        <v>229681.59</v>
      </c>
      <c r="F11" s="8">
        <f>+'Gener 2019'!F12</f>
        <v>26.049451655819954</v>
      </c>
    </row>
    <row r="12" spans="1:6" ht="21" customHeight="1" x14ac:dyDescent="0.25">
      <c r="A12" s="13" t="s">
        <v>22</v>
      </c>
      <c r="B12" s="8">
        <f>+'Febrer 2019'!B12</f>
        <v>12.49</v>
      </c>
      <c r="C12" s="8">
        <f>+'Febrer 2019'!C12</f>
        <v>336577.38</v>
      </c>
      <c r="D12" s="8">
        <f>+'Febrer 2019'!D12</f>
        <v>25.49</v>
      </c>
      <c r="E12" s="8">
        <f>+'Febrer 2019'!E12</f>
        <v>296063.7</v>
      </c>
      <c r="F12" s="8">
        <f>+'Febrer 2019'!F12</f>
        <v>18.573746727291244</v>
      </c>
    </row>
    <row r="13" spans="1:6" ht="21" customHeight="1" x14ac:dyDescent="0.25">
      <c r="A13" s="13" t="s">
        <v>23</v>
      </c>
      <c r="B13" s="8">
        <f>+'Març 2019'!B12</f>
        <v>11.07</v>
      </c>
      <c r="C13" s="8">
        <f>+'Març 2019'!C12</f>
        <v>512103.81</v>
      </c>
      <c r="D13" s="8">
        <f>+'Març 2019'!D12</f>
        <v>17.43</v>
      </c>
      <c r="E13" s="8">
        <f>+'Març 2019'!E12</f>
        <v>942275.91</v>
      </c>
      <c r="F13" s="8">
        <f>+'Març 2019'!F12</f>
        <v>15.190570924627581</v>
      </c>
    </row>
    <row r="14" spans="1:6" ht="21" customHeight="1" x14ac:dyDescent="0.25">
      <c r="A14" s="13" t="s">
        <v>24</v>
      </c>
      <c r="B14" s="8">
        <f>+'Abril 2019'!B12</f>
        <v>13.01</v>
      </c>
      <c r="C14" s="8">
        <f>+'Abril 2019'!C12</f>
        <v>1574629.92</v>
      </c>
      <c r="D14" s="8">
        <f>+'Abril 2019'!D12</f>
        <v>7.65</v>
      </c>
      <c r="E14" s="8">
        <f>+'Abril 2019'!E12</f>
        <v>1382555.24</v>
      </c>
      <c r="F14" s="8">
        <f>+'Abril 2019'!F12</f>
        <v>10.504070987966138</v>
      </c>
    </row>
    <row r="15" spans="1:6" ht="21" customHeight="1" x14ac:dyDescent="0.25">
      <c r="A15" s="13" t="s">
        <v>25</v>
      </c>
      <c r="B15" s="8">
        <f>+'Maig 2019'!B12</f>
        <v>17.04</v>
      </c>
      <c r="C15" s="8">
        <f>+'Maig 2019'!C12</f>
        <v>1975349.46</v>
      </c>
      <c r="D15" s="8">
        <f>+'Maig 2019'!D12</f>
        <v>6.99</v>
      </c>
      <c r="E15" s="8">
        <f>+'Maig 2019'!E12</f>
        <v>762447.03</v>
      </c>
      <c r="F15" s="8">
        <f>+'Maig 2019'!F12</f>
        <v>14.24118252781455</v>
      </c>
    </row>
    <row r="16" spans="1:6" ht="21" customHeight="1" x14ac:dyDescent="0.25">
      <c r="A16" s="13" t="s">
        <v>26</v>
      </c>
      <c r="B16" s="8">
        <f>+'Juny 2019'!B12</f>
        <v>7.7</v>
      </c>
      <c r="C16" s="8">
        <f>+'Juny 2019'!C12</f>
        <v>3030622.27</v>
      </c>
      <c r="D16" s="8">
        <f>+'Juny 2019'!D12</f>
        <v>2.82</v>
      </c>
      <c r="E16" s="8">
        <f>+'Juny 2019'!E12</f>
        <v>46982.27</v>
      </c>
      <c r="F16" s="8">
        <f>+'Juny 2019'!F12</f>
        <v>7.6255026191246795</v>
      </c>
    </row>
    <row r="17" spans="1:6" ht="21" customHeight="1" x14ac:dyDescent="0.25">
      <c r="A17" s="13" t="s">
        <v>27</v>
      </c>
      <c r="B17" s="8">
        <f>+'Juliol 2019'!B12</f>
        <v>8.3000000000000007</v>
      </c>
      <c r="C17" s="8">
        <f>+'Juliol 2019'!C12</f>
        <v>1135257.19</v>
      </c>
      <c r="D17" s="8">
        <f>+'Juliol 2019'!D12</f>
        <v>3.31</v>
      </c>
      <c r="E17" s="8">
        <f>+'Juliol 2019'!E12</f>
        <v>677721.96</v>
      </c>
      <c r="F17" s="8">
        <f>+'Juliol 2019'!F12</f>
        <v>6.4346544551270775</v>
      </c>
    </row>
    <row r="18" spans="1:6" ht="21" customHeight="1" x14ac:dyDescent="0.25">
      <c r="A18" s="13" t="s">
        <v>28</v>
      </c>
      <c r="B18" s="8">
        <f>+'Agost 2019'!B12</f>
        <v>8.1</v>
      </c>
      <c r="C18" s="8">
        <f>+'Agost 2019'!C12</f>
        <v>1060421.19</v>
      </c>
      <c r="D18" s="8">
        <f>+'Agost 2019'!D12</f>
        <v>4.54</v>
      </c>
      <c r="E18" s="8">
        <f>+'Agost 2019'!E12</f>
        <v>343868.88</v>
      </c>
      <c r="F18" s="8">
        <f>+'Agost 2019'!F12</f>
        <v>7.2282618605997833</v>
      </c>
    </row>
    <row r="19" spans="1:6" ht="21" customHeight="1" x14ac:dyDescent="0.25">
      <c r="A19" s="13" t="s">
        <v>29</v>
      </c>
      <c r="B19" s="8">
        <f>+'Setembre 2019'!B12</f>
        <v>9.85</v>
      </c>
      <c r="C19" s="8">
        <f>+'Setembre 2019'!C12</f>
        <v>1345312.82</v>
      </c>
      <c r="D19" s="8">
        <f>+'Setembre 2019'!D12</f>
        <v>3.4</v>
      </c>
      <c r="E19" s="8">
        <f>+'Setembre 2019'!E12</f>
        <v>470682.28</v>
      </c>
      <c r="F19" s="8">
        <f>+'Setembre 2019'!F12</f>
        <v>8.1782439991165177</v>
      </c>
    </row>
    <row r="20" spans="1:6" ht="21" customHeight="1" x14ac:dyDescent="0.25">
      <c r="A20" s="13" t="s">
        <v>30</v>
      </c>
      <c r="B20" s="8">
        <f>+'Octubre 2019'!B12</f>
        <v>7.44</v>
      </c>
      <c r="C20" s="8">
        <f>+'Octubre 2019'!C12</f>
        <v>1016414.85</v>
      </c>
      <c r="D20" s="8">
        <f>+'Octubre 2019'!D12</f>
        <v>7.76</v>
      </c>
      <c r="E20" s="8">
        <f>+'Octubre 2019'!E12</f>
        <v>525708.9</v>
      </c>
      <c r="F20" s="8">
        <f>+'Octubre 2019'!F12</f>
        <v>7.5490877745706211</v>
      </c>
    </row>
    <row r="21" spans="1:6" ht="21" customHeight="1" x14ac:dyDescent="0.25">
      <c r="A21" s="13" t="s">
        <v>31</v>
      </c>
      <c r="B21" s="8">
        <f>+'Novembre 2019'!B12</f>
        <v>9.0399999999999991</v>
      </c>
      <c r="C21" s="8">
        <f>+'Novembre 2019'!C12</f>
        <v>1719531.19</v>
      </c>
      <c r="D21" s="8">
        <f>+'Novembre 2019'!D12</f>
        <v>7.33</v>
      </c>
      <c r="E21" s="8">
        <f>+'Novembre 2019'!E12</f>
        <v>1400802.35</v>
      </c>
      <c r="F21" s="8">
        <f>+'Novembre 2019'!F12</f>
        <v>8.2723346245542704</v>
      </c>
    </row>
    <row r="22" spans="1:6" ht="21" customHeight="1" x14ac:dyDescent="0.25">
      <c r="A22" s="13" t="s">
        <v>32</v>
      </c>
      <c r="B22" s="8">
        <f>+'Desembre 2019'!B12</f>
        <v>7.19</v>
      </c>
      <c r="C22" s="8">
        <f>+'Desembre 2019'!C12</f>
        <v>4748471.28</v>
      </c>
      <c r="D22" s="8">
        <f>+'Desembre 2019'!D12</f>
        <v>0.54</v>
      </c>
      <c r="E22" s="8">
        <f>+'Desembre 2019'!E12</f>
        <v>509625</v>
      </c>
      <c r="F22" s="8">
        <f>+'Desembre 2019'!F12</f>
        <v>6.5454689626185392</v>
      </c>
    </row>
    <row r="23" spans="1:6" x14ac:dyDescent="0.25">
      <c r="A23" s="10"/>
    </row>
    <row r="24" spans="1:6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4"/>
  <sheetViews>
    <sheetView zoomScaleNormal="100" zoomScaleSheetLayoutView="100" workbookViewId="0">
      <selection activeCell="F26" sqref="F26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8">
        <f>+'Gener 2019'!B13</f>
        <v>27</v>
      </c>
      <c r="C11" s="8">
        <f>+'Gener 2019'!C13</f>
        <v>297133.21000000002</v>
      </c>
      <c r="D11" s="8">
        <f>+'Gener 2019'!D13</f>
        <v>31.01</v>
      </c>
      <c r="E11" s="8">
        <f>+'Gener 2019'!E13</f>
        <v>162381.72</v>
      </c>
      <c r="F11" s="8">
        <f>+'Gener 2019'!F13</f>
        <v>28.417039261814626</v>
      </c>
    </row>
    <row r="12" spans="1:6" ht="21" customHeight="1" x14ac:dyDescent="0.25">
      <c r="A12" s="13" t="s">
        <v>22</v>
      </c>
      <c r="B12" s="8">
        <f>+'Febrer 2019'!B13</f>
        <v>46</v>
      </c>
      <c r="C12" s="8">
        <f>+'Febrer 2019'!C13</f>
        <v>549</v>
      </c>
      <c r="D12" s="8">
        <f>+'Febrer 2019'!D13</f>
        <v>59</v>
      </c>
      <c r="E12" s="8">
        <f>+'Febrer 2019'!E13</f>
        <v>161832.72</v>
      </c>
      <c r="F12" s="8">
        <f>+'Febrer 2019'!F13</f>
        <v>58.956048008359566</v>
      </c>
    </row>
    <row r="13" spans="1:6" ht="21" customHeight="1" x14ac:dyDescent="0.25">
      <c r="A13" s="13" t="s">
        <v>23</v>
      </c>
      <c r="B13" s="8">
        <f>+'Març 2019'!B13</f>
        <v>2</v>
      </c>
      <c r="C13" s="8">
        <f>+'Març 2019'!C13</f>
        <v>20664.38</v>
      </c>
      <c r="D13" s="8">
        <f>+'Març 2019'!D13</f>
        <v>7.73</v>
      </c>
      <c r="E13" s="8">
        <f>+'Març 2019'!E13</f>
        <v>125587.38</v>
      </c>
      <c r="F13" s="8">
        <f>+'Març 2019'!F13</f>
        <v>6.9203899317177449</v>
      </c>
    </row>
    <row r="14" spans="1:6" ht="21" customHeight="1" x14ac:dyDescent="0.25">
      <c r="A14" s="13" t="s">
        <v>24</v>
      </c>
      <c r="B14" s="8">
        <f>+'Abril 2019'!B13</f>
        <v>15.86</v>
      </c>
      <c r="C14" s="8">
        <f>+'Abril 2019'!C13</f>
        <v>316148.69</v>
      </c>
      <c r="D14" s="8">
        <f>+'Abril 2019'!D13</f>
        <v>9.67</v>
      </c>
      <c r="E14" s="8">
        <f>+'Abril 2019'!E13</f>
        <v>304345.90000000002</v>
      </c>
      <c r="F14" s="8">
        <f>+'Abril 2019'!F13</f>
        <v>12.823871802653427</v>
      </c>
    </row>
    <row r="15" spans="1:6" ht="21" customHeight="1" x14ac:dyDescent="0.25">
      <c r="A15" s="13" t="s">
        <v>25</v>
      </c>
      <c r="B15" s="8">
        <f>+'Maig 2019'!B13</f>
        <v>19.21</v>
      </c>
      <c r="C15" s="8">
        <f>+'Maig 2019'!C13</f>
        <v>438167.39</v>
      </c>
      <c r="D15" s="8">
        <f>+'Maig 2019'!D13</f>
        <v>1.96</v>
      </c>
      <c r="E15" s="8">
        <f>+'Maig 2019'!E13</f>
        <v>93568.35</v>
      </c>
      <c r="F15" s="8">
        <f>+'Maig 2019'!F13</f>
        <v>16.17455604526414</v>
      </c>
    </row>
    <row r="16" spans="1:6" ht="21" customHeight="1" x14ac:dyDescent="0.25">
      <c r="A16" s="13" t="s">
        <v>26</v>
      </c>
      <c r="B16" s="11">
        <f>+'Juny 2019'!B13</f>
        <v>11.61</v>
      </c>
      <c r="C16" s="11">
        <f>+'Juny 2019'!C13</f>
        <v>423416.49</v>
      </c>
      <c r="D16" s="11">
        <f>+'Juny 2019'!D13</f>
        <v>11</v>
      </c>
      <c r="E16" s="11">
        <f>+'Juny 2019'!E13</f>
        <v>5852.36</v>
      </c>
      <c r="F16" s="11">
        <f>+'Juny 2019'!F13</f>
        <v>11.601683674228864</v>
      </c>
    </row>
    <row r="17" spans="1:7" ht="21" customHeight="1" x14ac:dyDescent="0.25">
      <c r="A17" s="13" t="s">
        <v>27</v>
      </c>
      <c r="B17" s="11">
        <f>+'Juliol 2019'!B13</f>
        <v>11</v>
      </c>
      <c r="C17" s="11">
        <f>+'Juliol 2019'!C13</f>
        <v>407916.06</v>
      </c>
      <c r="D17" s="11">
        <f>+'Juliol 2019'!D13</f>
        <v>2.75</v>
      </c>
      <c r="E17" s="11">
        <f>+'Juliol 2019'!E13</f>
        <v>51763.43</v>
      </c>
      <c r="F17" s="11">
        <f>+'Juliol 2019'!F13</f>
        <v>10.070986835849475</v>
      </c>
    </row>
    <row r="18" spans="1:7" ht="21" customHeight="1" x14ac:dyDescent="0.25">
      <c r="A18" s="13" t="s">
        <v>28</v>
      </c>
      <c r="B18" s="11">
        <f>+'Agost 2019'!B13</f>
        <v>7.45</v>
      </c>
      <c r="C18" s="11">
        <f>+'Agost 2019'!C13</f>
        <v>160854.56</v>
      </c>
      <c r="D18" s="11">
        <f>+'Agost 2019'!D13</f>
        <v>5.26</v>
      </c>
      <c r="E18" s="11">
        <f>+'Agost 2019'!E13</f>
        <v>242647.88</v>
      </c>
      <c r="F18" s="11">
        <f>+'Agost 2019'!F13</f>
        <v>6.1330343400153913</v>
      </c>
    </row>
    <row r="19" spans="1:7" ht="21" customHeight="1" x14ac:dyDescent="0.25">
      <c r="A19" s="13" t="s">
        <v>29</v>
      </c>
      <c r="B19" s="11">
        <f>+'Setembre 2019'!B13</f>
        <v>13.44</v>
      </c>
      <c r="C19" s="11">
        <f>+'Setembre 2019'!C13</f>
        <v>245614.06</v>
      </c>
      <c r="D19" s="11">
        <f>+'Setembre 2019'!D13</f>
        <v>3.99</v>
      </c>
      <c r="E19" s="11">
        <f>+'Setembre 2019'!E13</f>
        <v>160052.93</v>
      </c>
      <c r="F19" s="11">
        <f>+'Setembre 2019'!F13</f>
        <v>9.7115719400782403</v>
      </c>
    </row>
    <row r="20" spans="1:7" ht="21" customHeight="1" x14ac:dyDescent="0.25">
      <c r="A20" s="13" t="s">
        <v>30</v>
      </c>
      <c r="B20" s="11">
        <f>+'Octubre 2019'!B13</f>
        <v>10.87</v>
      </c>
      <c r="C20" s="11">
        <f>+'Octubre 2019'!C13</f>
        <v>362795.61</v>
      </c>
      <c r="D20" s="11">
        <f>+'Octubre 2019'!D13</f>
        <v>1.98</v>
      </c>
      <c r="E20" s="11">
        <f>+'Octubre 2019'!E13</f>
        <v>98179.81</v>
      </c>
      <c r="F20" s="11">
        <f>+'Octubre 2019'!F13</f>
        <v>8.976583403297294</v>
      </c>
      <c r="G20" s="12"/>
    </row>
    <row r="21" spans="1:7" ht="21" customHeight="1" x14ac:dyDescent="0.25">
      <c r="A21" s="13" t="s">
        <v>31</v>
      </c>
      <c r="B21" s="11">
        <f>+'Novembre 2019'!B13</f>
        <v>12.26</v>
      </c>
      <c r="C21" s="11">
        <f>+'Novembre 2019'!C13</f>
        <v>121055.02</v>
      </c>
      <c r="D21" s="11">
        <f>+'Novembre 2019'!D13</f>
        <v>8.11</v>
      </c>
      <c r="E21" s="11">
        <f>+'Novembre 2019'!E13</f>
        <v>241519.25</v>
      </c>
      <c r="F21" s="11">
        <f>+'Novembre 2019'!F13</f>
        <v>9.4955873804834532</v>
      </c>
      <c r="G21" s="12"/>
    </row>
    <row r="22" spans="1:7" ht="21" customHeight="1" x14ac:dyDescent="0.25">
      <c r="A22" s="13" t="s">
        <v>32</v>
      </c>
      <c r="B22" s="11">
        <f>+'Desembre 2019'!B13</f>
        <v>7.5</v>
      </c>
      <c r="C22" s="11">
        <f>+'Desembre 2019'!C13</f>
        <v>802193.9</v>
      </c>
      <c r="D22" s="11">
        <f>+'Desembre 2019'!D13</f>
        <v>2.81</v>
      </c>
      <c r="E22" s="11">
        <f>+'Desembre 2019'!E13</f>
        <v>74767.5</v>
      </c>
      <c r="F22" s="11">
        <f>+'Desembre 2019'!F13</f>
        <v>7.1001425205259885</v>
      </c>
    </row>
    <row r="23" spans="1:7" x14ac:dyDescent="0.25">
      <c r="A23" s="10"/>
    </row>
    <row r="24" spans="1:7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E25" sqref="E25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2019'!B14</f>
        <v>29.73</v>
      </c>
      <c r="C10" s="8">
        <f>+'Gener 2019'!C14</f>
        <v>299885.45</v>
      </c>
      <c r="D10" s="8">
        <f>+'Gener 2019'!D14</f>
        <v>27.38</v>
      </c>
      <c r="E10" s="8">
        <f>+'Gener 2019'!E14</f>
        <v>14606.88</v>
      </c>
      <c r="F10" s="8">
        <f>+'Gener 2019'!F14</f>
        <v>29.620852129843673</v>
      </c>
    </row>
    <row r="11" spans="1:6" ht="21" customHeight="1" x14ac:dyDescent="0.25">
      <c r="A11" s="13" t="s">
        <v>22</v>
      </c>
      <c r="B11" s="8">
        <f>+'Febrer 2019'!B14</f>
        <v>11.46</v>
      </c>
      <c r="C11" s="8">
        <f>+'Febrer 2019'!C14</f>
        <v>4698.74</v>
      </c>
      <c r="D11" s="8">
        <f>+'Febrer 2019'!D14</f>
        <v>28.62</v>
      </c>
      <c r="E11" s="8">
        <f>+'Febrer 2019'!E14</f>
        <v>22311.29</v>
      </c>
      <c r="F11" s="8">
        <f>+'Febrer 2019'!F14</f>
        <v>25.634798635914144</v>
      </c>
    </row>
    <row r="12" spans="1:6" ht="21" customHeight="1" x14ac:dyDescent="0.25">
      <c r="A12" s="13" t="s">
        <v>23</v>
      </c>
      <c r="B12" s="8">
        <f>+'Març 2019'!B14</f>
        <v>22.47</v>
      </c>
      <c r="C12" s="8">
        <f>+'Març 2019'!C14</f>
        <v>12206.74</v>
      </c>
      <c r="D12" s="8">
        <f>+'Març 2019'!D14</f>
        <v>5.45</v>
      </c>
      <c r="E12" s="8">
        <f>+'Març 2019'!E14</f>
        <v>328601.84999999998</v>
      </c>
      <c r="F12" s="8">
        <f>+'Març 2019'!F14</f>
        <v>6.0596052766745112</v>
      </c>
    </row>
    <row r="13" spans="1:6" ht="21" customHeight="1" x14ac:dyDescent="0.25">
      <c r="A13" s="13" t="s">
        <v>24</v>
      </c>
      <c r="B13" s="8">
        <f>+'Abril 2019'!B14</f>
        <v>19.45</v>
      </c>
      <c r="C13" s="8">
        <f>+'Abril 2019'!C14</f>
        <v>551071.91</v>
      </c>
      <c r="D13" s="8">
        <f>+'Abril 2019'!D14</f>
        <v>4.2699999999999996</v>
      </c>
      <c r="E13" s="8">
        <f>+'Abril 2019'!E14</f>
        <v>482888.85</v>
      </c>
      <c r="F13" s="8">
        <f>+'Abril 2019'!F14</f>
        <v>12.360511668740697</v>
      </c>
    </row>
    <row r="14" spans="1:6" ht="21" customHeight="1" x14ac:dyDescent="0.25">
      <c r="A14" s="13" t="s">
        <v>25</v>
      </c>
      <c r="B14" s="8">
        <f>+'Maig 2019'!B14</f>
        <v>12.36</v>
      </c>
      <c r="C14" s="8">
        <f>+'Maig 2019'!C14</f>
        <v>491246.55</v>
      </c>
      <c r="D14" s="8">
        <f>+'Maig 2019'!D14</f>
        <v>13.28</v>
      </c>
      <c r="E14" s="8">
        <f>+'Maig 2019'!E14</f>
        <v>227307.89</v>
      </c>
      <c r="F14" s="8">
        <f>+'Maig 2019'!F14</f>
        <v>12.651033284548351</v>
      </c>
    </row>
    <row r="15" spans="1:6" ht="21" customHeight="1" x14ac:dyDescent="0.25">
      <c r="A15" s="13" t="s">
        <v>26</v>
      </c>
      <c r="B15" s="11">
        <f>+'Juny 2019'!B14</f>
        <v>25.37</v>
      </c>
      <c r="C15" s="11">
        <f>+'Juny 2019'!C14</f>
        <v>488817.64</v>
      </c>
      <c r="D15" s="11">
        <f>+'Juny 2019'!D14</f>
        <v>14.62</v>
      </c>
      <c r="E15" s="11">
        <f>+'Juny 2019'!E14</f>
        <v>115216.72</v>
      </c>
      <c r="F15" s="11">
        <f>+'Juny 2019'!F14</f>
        <v>23.319487939725814</v>
      </c>
    </row>
    <row r="16" spans="1:6" ht="21" customHeight="1" x14ac:dyDescent="0.25">
      <c r="A16" s="13" t="s">
        <v>27</v>
      </c>
      <c r="B16" s="11">
        <f>+'Juliol 2019'!B14</f>
        <v>12.53</v>
      </c>
      <c r="C16" s="11">
        <f>+'Juliol 2019'!C14</f>
        <v>469329.12</v>
      </c>
      <c r="D16" s="11">
        <f>+'Juliol 2019'!D14</f>
        <v>5.2</v>
      </c>
      <c r="E16" s="11">
        <f>+'Juliol 2019'!E14</f>
        <v>289426.82</v>
      </c>
      <c r="F16" s="11">
        <f>+'Juliol 2019'!F14</f>
        <v>9.7339776181521565</v>
      </c>
    </row>
    <row r="17" spans="1:6" ht="21" customHeight="1" x14ac:dyDescent="0.25">
      <c r="A17" s="13" t="s">
        <v>28</v>
      </c>
      <c r="B17" s="11">
        <f>+'Agost 2019'!B14</f>
        <v>9.4499999999999993</v>
      </c>
      <c r="C17" s="11">
        <f>+'Agost 2019'!C14</f>
        <v>326271.90000000002</v>
      </c>
      <c r="D17" s="11">
        <f>+'Agost 2019'!D14</f>
        <v>32.14</v>
      </c>
      <c r="E17" s="11">
        <f>+'Agost 2019'!E14</f>
        <v>113663.22</v>
      </c>
      <c r="F17" s="11">
        <f>+'Agost 2019'!F14</f>
        <v>15.312270013360152</v>
      </c>
    </row>
    <row r="18" spans="1:6" ht="21" customHeight="1" x14ac:dyDescent="0.25">
      <c r="A18" s="13" t="s">
        <v>29</v>
      </c>
      <c r="B18" s="11">
        <f>+'Setembre 2019'!B14</f>
        <v>17.920000000000002</v>
      </c>
      <c r="C18" s="11">
        <f>+'Setembre 2019'!C14</f>
        <v>298010.36</v>
      </c>
      <c r="D18" s="11">
        <f>+'Setembre 2019'!D14</f>
        <v>39.24</v>
      </c>
      <c r="E18" s="11">
        <f>+'Setembre 2019'!E14</f>
        <v>11999.86</v>
      </c>
      <c r="F18" s="11">
        <f>+'Setembre 2019'!F14</f>
        <v>18.745253487449546</v>
      </c>
    </row>
    <row r="19" spans="1:6" ht="21" customHeight="1" x14ac:dyDescent="0.25">
      <c r="A19" s="13" t="s">
        <v>30</v>
      </c>
      <c r="B19" s="11">
        <f>+'Octubre 2019'!B14</f>
        <v>17.18</v>
      </c>
      <c r="C19" s="11">
        <f>+'Octubre 2019'!C14</f>
        <v>202519.28</v>
      </c>
      <c r="D19" s="11">
        <f>+'Octubre 2019'!D14</f>
        <v>12.73</v>
      </c>
      <c r="E19" s="11">
        <f>+'Octubre 2019'!E14</f>
        <v>136815.87</v>
      </c>
      <c r="F19" s="11">
        <f>+'Octubre 2019'!F14</f>
        <v>15.385813274869991</v>
      </c>
    </row>
    <row r="20" spans="1:6" ht="21" customHeight="1" x14ac:dyDescent="0.25">
      <c r="A20" s="13" t="s">
        <v>31</v>
      </c>
      <c r="B20" s="11">
        <f>+'Novembre 2019'!B14</f>
        <v>10.9</v>
      </c>
      <c r="C20" s="11">
        <f>+'Novembre 2019'!C14</f>
        <v>607834.66</v>
      </c>
      <c r="D20" s="11">
        <f>+'Novembre 2019'!D14</f>
        <v>21.89</v>
      </c>
      <c r="E20" s="11">
        <f>+'Novembre 2019'!E14</f>
        <v>39587.35</v>
      </c>
      <c r="F20" s="11">
        <f>+'Novembre 2019'!F14</f>
        <v>11.57199596210824</v>
      </c>
    </row>
    <row r="21" spans="1:6" ht="21" customHeight="1" x14ac:dyDescent="0.25">
      <c r="A21" s="13" t="s">
        <v>32</v>
      </c>
      <c r="B21" s="11">
        <f>+'Desembre 2019'!B14</f>
        <v>9.32</v>
      </c>
      <c r="C21" s="11">
        <f>+'Desembre 2019'!C14</f>
        <v>623876.61</v>
      </c>
      <c r="D21" s="11">
        <f>+'Desembre 2019'!D14</f>
        <v>52.84</v>
      </c>
      <c r="E21" s="11">
        <f>+'Desembre 2019'!E14</f>
        <v>13704.82</v>
      </c>
      <c r="F21" s="11">
        <f>+'Desembre 2019'!F14</f>
        <v>10.255462888873662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1"/>
  <sheetViews>
    <sheetView zoomScaleNormal="100" zoomScaleSheetLayoutView="100" workbookViewId="0">
      <selection activeCell="F27" sqref="F27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2019'!B15</f>
        <v>28.04</v>
      </c>
      <c r="C10" s="8">
        <f>+'Gener 2019'!C15</f>
        <v>33038.99</v>
      </c>
      <c r="D10" s="8">
        <f>+'Gener 2019'!D15</f>
        <v>31.02</v>
      </c>
      <c r="E10" s="8">
        <f>+'Gener 2019'!E15</f>
        <v>26169.64</v>
      </c>
      <c r="F10" s="8">
        <f>+'Gener 2019'!F15</f>
        <v>29.357131087140505</v>
      </c>
    </row>
    <row r="11" spans="1:6" ht="21" customHeight="1" x14ac:dyDescent="0.25">
      <c r="A11" s="13" t="s">
        <v>22</v>
      </c>
      <c r="B11" s="8">
        <f>+'Febrer 2019'!B15</f>
        <v>55</v>
      </c>
      <c r="C11" s="8">
        <f>+'Febrer 2019'!C15</f>
        <v>144.71</v>
      </c>
      <c r="D11" s="8">
        <f>+'Febrer 2019'!D15</f>
        <v>41.72</v>
      </c>
      <c r="E11" s="8">
        <f>+'Febrer 2019'!E15</f>
        <v>31887.15</v>
      </c>
      <c r="F11" s="8">
        <f>+'Febrer 2019'!F15</f>
        <v>41.779994917560209</v>
      </c>
    </row>
    <row r="12" spans="1:6" ht="21" customHeight="1" x14ac:dyDescent="0.25">
      <c r="A12" s="13" t="s">
        <v>23</v>
      </c>
      <c r="B12" s="8">
        <f>+'Març 2019'!B15</f>
        <v>8.91</v>
      </c>
      <c r="C12" s="8">
        <f>+'Març 2019'!C15</f>
        <v>45650.44</v>
      </c>
      <c r="D12" s="8">
        <f>+'Març 2019'!D15</f>
        <v>90</v>
      </c>
      <c r="E12" s="8">
        <f>+'Març 2019'!E15</f>
        <v>19395.3</v>
      </c>
      <c r="F12" s="8">
        <f>+'Març 2019'!F15</f>
        <v>33.089367887889352</v>
      </c>
    </row>
    <row r="13" spans="1:6" ht="21" customHeight="1" x14ac:dyDescent="0.25">
      <c r="A13" s="13" t="s">
        <v>24</v>
      </c>
      <c r="B13" s="8">
        <f>+'Abril 2019'!B15</f>
        <v>15.8</v>
      </c>
      <c r="C13" s="8">
        <f>+'Abril 2019'!C15</f>
        <v>28061.07</v>
      </c>
      <c r="D13" s="8">
        <f>+'Abril 2019'!D15</f>
        <v>120</v>
      </c>
      <c r="E13" s="8">
        <f>+'Abril 2019'!E15</f>
        <v>17613.78</v>
      </c>
      <c r="F13" s="8">
        <f>+'Abril 2019'!F15</f>
        <v>55.983073967402184</v>
      </c>
    </row>
    <row r="14" spans="1:6" ht="21" customHeight="1" x14ac:dyDescent="0.25">
      <c r="A14" s="13" t="s">
        <v>25</v>
      </c>
      <c r="B14" s="8">
        <f>+'Maig 2019'!B15</f>
        <v>6.7</v>
      </c>
      <c r="C14" s="8">
        <f>+'Maig 2019'!C15</f>
        <v>26791.84</v>
      </c>
      <c r="D14" s="8">
        <f>+'Maig 2019'!D15</f>
        <v>0</v>
      </c>
      <c r="E14" s="8">
        <f>+'Maig 2019'!E15</f>
        <v>935.44</v>
      </c>
      <c r="F14" s="8">
        <f>+'Maig 2019'!F15</f>
        <v>6.4739609510922103</v>
      </c>
    </row>
    <row r="15" spans="1:6" ht="21" customHeight="1" x14ac:dyDescent="0.25">
      <c r="A15" s="13" t="s">
        <v>26</v>
      </c>
      <c r="B15" s="11">
        <f>+'Juny 2019'!B15</f>
        <v>7.94</v>
      </c>
      <c r="C15" s="11">
        <f>+'Juny 2019'!C15</f>
        <v>31783.68</v>
      </c>
      <c r="D15" s="11">
        <f>+'Juny 2019'!D15</f>
        <v>0</v>
      </c>
      <c r="E15" s="11">
        <f>+'Juny 2019'!E15</f>
        <v>0</v>
      </c>
      <c r="F15" s="11">
        <f>+'Juny 2019'!F15</f>
        <v>7.94</v>
      </c>
    </row>
    <row r="16" spans="1:6" ht="21" customHeight="1" x14ac:dyDescent="0.25">
      <c r="A16" s="13" t="s">
        <v>27</v>
      </c>
      <c r="B16" s="11">
        <f>+'Juliol 2019'!B15</f>
        <v>9.61</v>
      </c>
      <c r="C16" s="11">
        <f>+'Juliol 2019'!C15</f>
        <v>42053.1</v>
      </c>
      <c r="D16" s="11">
        <f>+'Juliol 2019'!D15</f>
        <v>11.38</v>
      </c>
      <c r="E16" s="11">
        <f>+'Juliol 2019'!E15</f>
        <v>2067.75</v>
      </c>
      <c r="F16" s="11">
        <f>+'Juliol 2019'!F15</f>
        <v>9.692952107676982</v>
      </c>
    </row>
    <row r="17" spans="1:7" ht="21" customHeight="1" x14ac:dyDescent="0.25">
      <c r="A17" s="13" t="s">
        <v>28</v>
      </c>
      <c r="B17" s="11">
        <f>+'Agost 2019'!B15</f>
        <v>7</v>
      </c>
      <c r="C17" s="11">
        <f>+'Agost 2019'!C15</f>
        <v>1143.67</v>
      </c>
      <c r="D17" s="11">
        <f>+'Agost 2019'!D15</f>
        <v>10.57</v>
      </c>
      <c r="E17" s="11">
        <f>+'Agost 2019'!E15</f>
        <v>6138.09</v>
      </c>
      <c r="F17" s="11">
        <f>+'Agost 2019'!F15</f>
        <v>10.009297381402298</v>
      </c>
    </row>
    <row r="18" spans="1:7" ht="21" customHeight="1" x14ac:dyDescent="0.25">
      <c r="A18" s="13" t="s">
        <v>29</v>
      </c>
      <c r="B18" s="11">
        <f>+'Setembre 2019'!B15</f>
        <v>23.54</v>
      </c>
      <c r="C18" s="11">
        <f>+'Setembre 2019'!C15</f>
        <v>6138.09</v>
      </c>
      <c r="D18" s="11">
        <f>+'Setembre 2019'!D15</f>
        <v>0</v>
      </c>
      <c r="E18" s="11">
        <f>+'Setembre 2019'!E15</f>
        <v>87.12</v>
      </c>
      <c r="F18" s="11">
        <f>+'Setembre 2019'!F15</f>
        <v>23.21056455926788</v>
      </c>
    </row>
    <row r="19" spans="1:7" ht="21" customHeight="1" x14ac:dyDescent="0.25">
      <c r="A19" s="13" t="s">
        <v>30</v>
      </c>
      <c r="B19" s="11">
        <f>+'Octubre 2019'!B15</f>
        <v>15</v>
      </c>
      <c r="C19" s="11">
        <f>+'Octubre 2019'!C15</f>
        <v>87.12</v>
      </c>
      <c r="D19" s="11">
        <f>+'Octubre 2019'!D15</f>
        <v>7.2</v>
      </c>
      <c r="E19" s="11">
        <f>+'Octubre 2019'!E15</f>
        <v>17983.5</v>
      </c>
      <c r="F19" s="11">
        <f>+'Octubre 2019'!F15</f>
        <v>7.2376044651484017</v>
      </c>
      <c r="G19" s="12"/>
    </row>
    <row r="20" spans="1:7" ht="21" customHeight="1" x14ac:dyDescent="0.25">
      <c r="A20" s="13" t="s">
        <v>31</v>
      </c>
      <c r="B20" s="11">
        <f>+'Novembre 2019'!B15</f>
        <v>5.37</v>
      </c>
      <c r="C20" s="11">
        <f>+'Novembre 2019'!C15</f>
        <v>61633.68</v>
      </c>
      <c r="D20" s="11">
        <f>+'Novembre 2019'!D15</f>
        <v>7.58</v>
      </c>
      <c r="E20" s="11">
        <f>+'Novembre 2019'!E15</f>
        <v>21612.45</v>
      </c>
      <c r="F20" s="11">
        <f>+'Novembre 2019'!F15</f>
        <v>5.9437625821164293</v>
      </c>
    </row>
    <row r="21" spans="1:7" ht="21" customHeight="1" x14ac:dyDescent="0.25">
      <c r="A21" s="13" t="s">
        <v>32</v>
      </c>
      <c r="B21" s="11">
        <f>+'Desembre 2019'!B15</f>
        <v>8.25</v>
      </c>
      <c r="C21" s="11">
        <f>+'Desembre 2019'!C15</f>
        <v>48590.19</v>
      </c>
      <c r="D21" s="11">
        <f>+'Desembre 2019'!D15</f>
        <v>0</v>
      </c>
      <c r="E21" s="11">
        <f>+'Desembre 2019'!E15</f>
        <v>6462.74</v>
      </c>
      <c r="F21" s="11">
        <f>+'Desembre 2019'!F15</f>
        <v>7.2815210289443266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zoomScaleNormal="100" zoomScaleSheetLayoutView="100" workbookViewId="0">
      <selection activeCell="M21" sqref="M21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14">
        <f>+'Gener 2019'!B16</f>
        <v>1</v>
      </c>
      <c r="C11" s="14">
        <f>+'Gener 2019'!C16</f>
        <v>49628.43</v>
      </c>
      <c r="D11" s="14">
        <f>+'Gener 2019'!D16</f>
        <v>0</v>
      </c>
      <c r="E11" s="14">
        <f>+'Gener 2019'!E16</f>
        <v>0</v>
      </c>
      <c r="F11" s="14">
        <f>+'Gener 2019'!F16</f>
        <v>1</v>
      </c>
    </row>
    <row r="12" spans="1:6" ht="21" customHeight="1" x14ac:dyDescent="0.25">
      <c r="A12" s="13" t="s">
        <v>22</v>
      </c>
      <c r="B12" s="14">
        <f>+'Febrer 2019'!B16</f>
        <v>0</v>
      </c>
      <c r="C12" s="14">
        <f>+'Febrer 2019'!C16</f>
        <v>0</v>
      </c>
      <c r="D12" s="14">
        <f>+'Febrer 2019'!D16</f>
        <v>7.52</v>
      </c>
      <c r="E12" s="14">
        <f>+'Febrer 2019'!E16</f>
        <v>1593709.49</v>
      </c>
      <c r="F12" s="14">
        <f>+'Febrer 2019'!F16</f>
        <v>7.52</v>
      </c>
    </row>
    <row r="13" spans="1:6" ht="21" customHeight="1" x14ac:dyDescent="0.25">
      <c r="A13" s="13" t="s">
        <v>23</v>
      </c>
      <c r="B13" s="14">
        <f>+'Març 2019'!B16</f>
        <v>13.93</v>
      </c>
      <c r="C13" s="14">
        <f>+'Març 2019'!C16</f>
        <v>1790022.91</v>
      </c>
      <c r="D13" s="14">
        <f>+'Març 2019'!D16</f>
        <v>3</v>
      </c>
      <c r="E13" s="14">
        <f>+'Març 2019'!E16</f>
        <v>1597672.86</v>
      </c>
      <c r="F13" s="14">
        <f>+'Març 2019'!F16</f>
        <v>8.7752973509483692</v>
      </c>
    </row>
    <row r="14" spans="1:6" ht="21" customHeight="1" x14ac:dyDescent="0.25">
      <c r="A14" s="13" t="s">
        <v>24</v>
      </c>
      <c r="B14" s="14">
        <f>+'Abril 2019'!B16</f>
        <v>5.07</v>
      </c>
      <c r="C14" s="14">
        <f>+'Abril 2019'!C16</f>
        <v>1686893.15</v>
      </c>
      <c r="D14" s="14">
        <f>+'Abril 2019'!D16</f>
        <v>13</v>
      </c>
      <c r="E14" s="14">
        <f>+'Abril 2019'!E16</f>
        <v>107149.7</v>
      </c>
      <c r="F14" s="14">
        <f>+'Abril 2019'!F16</f>
        <v>5.5436214193546167</v>
      </c>
    </row>
    <row r="15" spans="1:6" ht="21" customHeight="1" x14ac:dyDescent="0.25">
      <c r="A15" s="13" t="s">
        <v>25</v>
      </c>
      <c r="B15" s="14">
        <f>+'Maig 2019'!B16</f>
        <v>6.1</v>
      </c>
      <c r="C15" s="14">
        <f>+'Maig 2019'!C16</f>
        <v>2493370.67</v>
      </c>
      <c r="D15" s="14">
        <f>+'Maig 2019'!D16</f>
        <v>1</v>
      </c>
      <c r="E15" s="14">
        <f>+'Maig 2019'!E16</f>
        <v>1240196.58</v>
      </c>
      <c r="F15" s="14">
        <f>+'Maig 2019'!F16</f>
        <v>4.4059090316372362</v>
      </c>
    </row>
    <row r="16" spans="1:6" ht="21" customHeight="1" x14ac:dyDescent="0.25">
      <c r="A16" s="13" t="s">
        <v>26</v>
      </c>
      <c r="B16" s="14">
        <f>+'Juny 2019'!B16</f>
        <v>6.43</v>
      </c>
      <c r="C16" s="14">
        <f>+'Juny 2019'!C16</f>
        <v>1557779.54</v>
      </c>
      <c r="D16" s="14">
        <f>+'Juny 2019'!D16</f>
        <v>9</v>
      </c>
      <c r="E16" s="14">
        <f>+'Juny 2019'!E16</f>
        <v>2720.22</v>
      </c>
      <c r="F16" s="14">
        <f>+'Juny 2019'!F16</f>
        <v>6.4344799528838124</v>
      </c>
    </row>
    <row r="17" spans="1:6" ht="21" customHeight="1" x14ac:dyDescent="0.25">
      <c r="A17" s="13" t="s">
        <v>27</v>
      </c>
      <c r="B17" s="14">
        <f>+'Juliol 2019'!B16</f>
        <v>1.03</v>
      </c>
      <c r="C17" s="14">
        <f>+'Juliol 2019'!C16</f>
        <v>1037229.25</v>
      </c>
      <c r="D17" s="14">
        <f>+'Juliol 2019'!D16</f>
        <v>2</v>
      </c>
      <c r="E17" s="14">
        <f>+'Juliol 2019'!E16</f>
        <v>1469198.73</v>
      </c>
      <c r="F17" s="14">
        <f>+'Juliol 2019'!F16</f>
        <v>1.5985871604816668</v>
      </c>
    </row>
    <row r="18" spans="1:6" ht="21" customHeight="1" x14ac:dyDescent="0.25">
      <c r="A18" s="13" t="s">
        <v>28</v>
      </c>
      <c r="B18" s="14">
        <f>+'Agost 2019'!B16</f>
        <v>4.68</v>
      </c>
      <c r="C18" s="14">
        <f>+'Agost 2019'!C16</f>
        <v>3474621.39</v>
      </c>
      <c r="D18" s="14">
        <f>+'Agost 2019'!D16</f>
        <v>8</v>
      </c>
      <c r="E18" s="14">
        <f>+'Agost 2019'!E16</f>
        <v>3913.14</v>
      </c>
      <c r="F18" s="14">
        <f>+'Agost 2019'!F16</f>
        <v>4.6837347982858741</v>
      </c>
    </row>
    <row r="19" spans="1:6" ht="21" customHeight="1" x14ac:dyDescent="0.25">
      <c r="A19" s="13" t="s">
        <v>29</v>
      </c>
      <c r="B19" s="14">
        <f>+'Setembre 2019'!B16</f>
        <v>3.3</v>
      </c>
      <c r="C19" s="14">
        <f>+'Setembre 2019'!C16</f>
        <v>79003.37</v>
      </c>
      <c r="D19" s="14">
        <f>+'Setembre 2019'!D16</f>
        <v>0</v>
      </c>
      <c r="E19" s="14">
        <f>+'Setembre 2019'!E16</f>
        <v>0</v>
      </c>
      <c r="F19" s="14">
        <f>+'Setembre 2019'!F16</f>
        <v>3.3</v>
      </c>
    </row>
    <row r="20" spans="1:6" ht="21" customHeight="1" x14ac:dyDescent="0.25">
      <c r="A20" s="13" t="s">
        <v>30</v>
      </c>
      <c r="B20" s="14">
        <f>+'Octubre 2019'!B16</f>
        <v>13.98</v>
      </c>
      <c r="C20" s="14">
        <f>+'Octubre 2019'!C16</f>
        <v>1599292.41</v>
      </c>
      <c r="D20" s="14">
        <f>+'Octubre 2019'!D16</f>
        <v>7</v>
      </c>
      <c r="E20" s="14">
        <f>+'Octubre 2019'!E16</f>
        <v>58903.02</v>
      </c>
      <c r="F20" s="14">
        <f>+'Octubre 2019'!F16</f>
        <v>13.732053906215386</v>
      </c>
    </row>
    <row r="21" spans="1:6" ht="21" customHeight="1" x14ac:dyDescent="0.25">
      <c r="A21" s="13" t="s">
        <v>31</v>
      </c>
      <c r="B21" s="14">
        <f>+'Novembre 2019'!B16</f>
        <v>13</v>
      </c>
      <c r="C21" s="14">
        <f>+'Novembre 2019'!C16</f>
        <v>1512438.26</v>
      </c>
      <c r="D21" s="14">
        <f>+'Novembre 2019'!D16</f>
        <v>5.0599999999999996</v>
      </c>
      <c r="E21" s="14">
        <f>+'Novembre 2019'!E16</f>
        <v>431156.62</v>
      </c>
      <c r="F21" s="14">
        <f>+'Novembre 2019'!F16</f>
        <v>11.23863316474676</v>
      </c>
    </row>
    <row r="22" spans="1:6" ht="21" customHeight="1" x14ac:dyDescent="0.25">
      <c r="A22" s="13" t="s">
        <v>32</v>
      </c>
      <c r="B22" s="14">
        <f>+'Desembre 2019'!B16</f>
        <v>4.55</v>
      </c>
      <c r="C22" s="14">
        <f>+'Desembre 2019'!C16</f>
        <v>3352521.27</v>
      </c>
      <c r="D22" s="14">
        <f>+'Desembre 2019'!D16</f>
        <v>4.68</v>
      </c>
      <c r="E22" s="14">
        <f>+'Desembre 2019'!E16</f>
        <v>49741.09</v>
      </c>
      <c r="F22" s="14">
        <f>+'Desembre 2019'!F16</f>
        <v>4.5519006005462792</v>
      </c>
    </row>
    <row r="25" spans="1:6" ht="34.5" customHeight="1" x14ac:dyDescent="0.25">
      <c r="A25" s="47"/>
      <c r="B25" s="47"/>
      <c r="C25" s="47"/>
      <c r="D25" s="47"/>
      <c r="E25" s="47"/>
      <c r="F25" s="47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2"/>
  <sheetViews>
    <sheetView zoomScaleNormal="100" zoomScaleSheetLayoutView="100" workbookViewId="0">
      <selection activeCell="L21" sqref="L21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9" width="0" style="2" hidden="1" customWidth="1"/>
    <col min="10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.75" customHeight="1" x14ac:dyDescent="0.25">
      <c r="A11" s="9" t="s">
        <v>21</v>
      </c>
      <c r="B11" s="8">
        <f>+'Gener 2019'!B17</f>
        <v>0</v>
      </c>
      <c r="C11" s="8">
        <f>+'Gener 2019'!C17</f>
        <v>0</v>
      </c>
      <c r="D11" s="8">
        <f>+'Gener 2019'!D17</f>
        <v>31</v>
      </c>
      <c r="E11" s="8">
        <f>+'Gener 2019'!E17</f>
        <v>19405.189999999999</v>
      </c>
      <c r="F11" s="8">
        <f>+'Gener 2019'!F17</f>
        <v>31.000000000000004</v>
      </c>
    </row>
    <row r="12" spans="1:6" ht="21" customHeight="1" x14ac:dyDescent="0.25">
      <c r="A12" s="13" t="s">
        <v>22</v>
      </c>
      <c r="B12" s="8">
        <f>+'Febrer 2019'!B17</f>
        <v>0</v>
      </c>
      <c r="C12" s="8">
        <f>+'Febrer 2019'!C17</f>
        <v>0</v>
      </c>
      <c r="D12" s="8">
        <f>+'Febrer 2019'!D17</f>
        <v>35.270000000000003</v>
      </c>
      <c r="E12" s="8">
        <f>+'Febrer 2019'!E17</f>
        <v>8712.6</v>
      </c>
      <c r="F12" s="8">
        <f>+'Febrer 2019'!F17</f>
        <v>35.270000000000003</v>
      </c>
    </row>
    <row r="13" spans="1:6" ht="21" customHeight="1" x14ac:dyDescent="0.25">
      <c r="A13" s="13" t="s">
        <v>23</v>
      </c>
      <c r="B13" s="8">
        <f>+'Març 2019'!B17</f>
        <v>49.94</v>
      </c>
      <c r="C13" s="8">
        <f>+'Març 2019'!C17</f>
        <v>8712.6</v>
      </c>
      <c r="D13" s="8">
        <f>+'Març 2019'!D17</f>
        <v>90</v>
      </c>
      <c r="E13" s="8">
        <f>+'Març 2019'!E17</f>
        <v>15381.52</v>
      </c>
      <c r="F13" s="8">
        <f>+'Març 2019'!F17</f>
        <v>75.51402765488011</v>
      </c>
    </row>
    <row r="14" spans="1:6" ht="21" customHeight="1" x14ac:dyDescent="0.25">
      <c r="A14" s="13" t="s">
        <v>24</v>
      </c>
      <c r="B14" s="8">
        <f>+'Abril 2019'!B17</f>
        <v>27.22</v>
      </c>
      <c r="C14" s="8">
        <f>+'Abril 2019'!C17</f>
        <v>102613.72</v>
      </c>
      <c r="D14" s="8">
        <f>+'Abril 2019'!D17</f>
        <v>21</v>
      </c>
      <c r="E14" s="8">
        <f>+'Abril 2019'!E17</f>
        <v>21965.78</v>
      </c>
      <c r="F14" s="8">
        <f>+'Abril 2019'!F17</f>
        <v>26.123293466421039</v>
      </c>
    </row>
    <row r="15" spans="1:6" ht="21" customHeight="1" x14ac:dyDescent="0.25">
      <c r="A15" s="13" t="s">
        <v>25</v>
      </c>
      <c r="B15" s="8">
        <f>+'Maig 2019'!B17</f>
        <v>21.4</v>
      </c>
      <c r="C15" s="8">
        <f>+'Maig 2019'!C17</f>
        <v>33473.43</v>
      </c>
      <c r="D15" s="8">
        <f>+'Maig 2019'!D17</f>
        <v>2</v>
      </c>
      <c r="E15" s="8">
        <f>+'Maig 2019'!E17</f>
        <v>22483.53</v>
      </c>
      <c r="F15" s="8">
        <f>+'Maig 2019'!F17</f>
        <v>13.605071862374226</v>
      </c>
    </row>
    <row r="16" spans="1:6" ht="21" customHeight="1" x14ac:dyDescent="0.25">
      <c r="A16" s="13" t="s">
        <v>26</v>
      </c>
      <c r="B16" s="11">
        <f>+'Juny 2019'!B17</f>
        <v>12.58</v>
      </c>
      <c r="C16" s="11">
        <f>+'Juny 2019'!C17</f>
        <v>24535.95</v>
      </c>
      <c r="D16" s="11">
        <f>+'Juny 2019'!D17</f>
        <v>11</v>
      </c>
      <c r="E16" s="11">
        <f>+'Juny 2019'!E17</f>
        <v>9548.9599999999991</v>
      </c>
      <c r="F16" s="11">
        <f>+'Juny 2019'!F17</f>
        <v>12.137359640967219</v>
      </c>
    </row>
    <row r="17" spans="1:9" ht="21" customHeight="1" x14ac:dyDescent="0.25">
      <c r="A17" s="13" t="s">
        <v>27</v>
      </c>
      <c r="B17" s="11">
        <f>+'Juliol 2019'!B17</f>
        <v>12.33</v>
      </c>
      <c r="C17" s="11">
        <f>+'Juliol 2019'!C17</f>
        <v>67330.44</v>
      </c>
      <c r="D17" s="11">
        <f>+'Juliol 2019'!D17</f>
        <v>19</v>
      </c>
      <c r="E17" s="11">
        <f>+'Juliol 2019'!E17</f>
        <v>110</v>
      </c>
      <c r="F17" s="11">
        <f>+'Juliol 2019'!F17</f>
        <v>12.340879229139075</v>
      </c>
    </row>
    <row r="18" spans="1:9" ht="21" customHeight="1" x14ac:dyDescent="0.25">
      <c r="A18" s="13" t="s">
        <v>28</v>
      </c>
      <c r="B18" s="11">
        <f>+'Agost 2019'!B17</f>
        <v>9.14</v>
      </c>
      <c r="C18" s="11">
        <f>+'Agost 2019'!C17</f>
        <v>13943.41</v>
      </c>
      <c r="D18" s="11">
        <f>+'Agost 2019'!D17</f>
        <v>15.93</v>
      </c>
      <c r="E18" s="11">
        <f>+'Agost 2019'!E17</f>
        <v>27916.31</v>
      </c>
      <c r="F18" s="11">
        <f>+'Agost 2019'!F17</f>
        <v>13.668261175660035</v>
      </c>
    </row>
    <row r="19" spans="1:9" ht="21" customHeight="1" x14ac:dyDescent="0.25">
      <c r="A19" s="13" t="s">
        <v>29</v>
      </c>
      <c r="B19" s="11">
        <f>+'Setembre 2019'!B17</f>
        <v>18.87</v>
      </c>
      <c r="C19" s="11">
        <f>+'Setembre 2019'!C17</f>
        <v>74011.97</v>
      </c>
      <c r="D19" s="11">
        <f>+'Setembre 2019'!D17</f>
        <v>14</v>
      </c>
      <c r="E19" s="11">
        <f>+'Setembre 2019'!E17</f>
        <v>10108.870000000001</v>
      </c>
      <c r="F19" s="11">
        <f>+'Setembre 2019'!F17</f>
        <v>18.284768125235079</v>
      </c>
    </row>
    <row r="20" spans="1:9" ht="21" customHeight="1" x14ac:dyDescent="0.25">
      <c r="A20" s="13" t="s">
        <v>30</v>
      </c>
      <c r="B20" s="11">
        <f>+'Octubre 2019'!B17</f>
        <v>14</v>
      </c>
      <c r="C20" s="11">
        <f>+'Octubre 2019'!C17</f>
        <v>45053.13</v>
      </c>
      <c r="D20" s="11">
        <f>+'Octubre 2019'!D17</f>
        <v>18.07</v>
      </c>
      <c r="E20" s="11">
        <f>+'Octubre 2019'!E17</f>
        <v>35624.14</v>
      </c>
      <c r="F20" s="11">
        <f>+'Octubre 2019'!F17</f>
        <v>15.797163560442737</v>
      </c>
      <c r="G20" s="11">
        <f>+'Octubre 2019'!G17</f>
        <v>0</v>
      </c>
      <c r="H20" s="11">
        <f>+'Octubre 2019'!H17</f>
        <v>630743.81999999995</v>
      </c>
      <c r="I20" s="11">
        <f>+'Octubre 2019'!I17</f>
        <v>643728.20979999995</v>
      </c>
    </row>
    <row r="21" spans="1:9" ht="21" customHeight="1" x14ac:dyDescent="0.25">
      <c r="A21" s="13" t="s">
        <v>31</v>
      </c>
      <c r="B21" s="11">
        <f>+'Novembre 2019'!B17</f>
        <v>9.57</v>
      </c>
      <c r="C21" s="11">
        <f>+'Novembre 2019'!C17</f>
        <v>69115.45</v>
      </c>
      <c r="D21" s="11">
        <f>+'Novembre 2019'!D17</f>
        <v>12.6</v>
      </c>
      <c r="E21" s="11">
        <f>+'Novembre 2019'!E17</f>
        <v>45232.63</v>
      </c>
      <c r="F21" s="11">
        <f>+'Novembre 2019'!F17</f>
        <v>10.768576039930011</v>
      </c>
    </row>
    <row r="22" spans="1:9" ht="21" customHeight="1" x14ac:dyDescent="0.25">
      <c r="A22" s="13" t="s">
        <v>32</v>
      </c>
      <c r="B22" s="11">
        <f>+'Desembre 2019'!B17</f>
        <v>8.49</v>
      </c>
      <c r="C22" s="11">
        <f>+'Desembre 2019'!C17</f>
        <v>156801.26999999999</v>
      </c>
      <c r="D22" s="11">
        <f>+'Desembre 2019'!D17</f>
        <v>2.4900000000000002</v>
      </c>
      <c r="E22" s="11">
        <f>+'Desembre 2019'!E17</f>
        <v>2736</v>
      </c>
      <c r="F22" s="11">
        <f>+'Desembre 2019'!F17</f>
        <v>8.3871024137494636</v>
      </c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zoomScaleNormal="100" zoomScaleSheetLayoutView="100" workbookViewId="0">
      <selection activeCell="B22" sqref="B22:F22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11">
        <f>+'Gener 2019'!B18</f>
        <v>0</v>
      </c>
      <c r="C11" s="11">
        <f>+'Gener 2019'!C18</f>
        <v>0</v>
      </c>
      <c r="D11" s="11">
        <f>+'Gener 2019'!D18</f>
        <v>50.73</v>
      </c>
      <c r="E11" s="11">
        <f>+'Gener 2019'!E18</f>
        <v>8848.7900000000009</v>
      </c>
      <c r="F11" s="11">
        <f>+'Gener 2019'!F18</f>
        <v>50.73</v>
      </c>
    </row>
    <row r="12" spans="1:6" ht="21" customHeight="1" x14ac:dyDescent="0.25">
      <c r="A12" s="13" t="s">
        <v>22</v>
      </c>
      <c r="B12" s="11">
        <f>+'Febrer 2019'!B18</f>
        <v>0</v>
      </c>
      <c r="C12" s="11">
        <f>+'Febrer 2019'!C18</f>
        <v>0</v>
      </c>
      <c r="D12" s="11">
        <f>+'Febrer 2019'!D18</f>
        <v>78.73</v>
      </c>
      <c r="E12" s="11">
        <f>+'Febrer 2019'!E18</f>
        <v>8848.7900000000009</v>
      </c>
      <c r="F12" s="11">
        <f>+'Febrer 2019'!F18</f>
        <v>78.73</v>
      </c>
    </row>
    <row r="13" spans="1:6" ht="21" customHeight="1" x14ac:dyDescent="0.25">
      <c r="A13" s="13" t="s">
        <v>23</v>
      </c>
      <c r="B13" s="11">
        <f>+'Març 2019'!B18</f>
        <v>105.73</v>
      </c>
      <c r="C13" s="11">
        <f>+'Març 2019'!C18</f>
        <v>8848.7900000000009</v>
      </c>
      <c r="D13" s="11">
        <f>+'Març 2019'!D18</f>
        <v>0</v>
      </c>
      <c r="E13" s="11">
        <f>+'Març 2019'!E18</f>
        <v>0</v>
      </c>
      <c r="F13" s="11">
        <f>+'Març 2019'!F18</f>
        <v>105.73</v>
      </c>
    </row>
    <row r="14" spans="1:6" ht="21" customHeight="1" x14ac:dyDescent="0.25">
      <c r="A14" s="13" t="s">
        <v>24</v>
      </c>
      <c r="B14" s="11">
        <f>+'Abril 2019'!B18</f>
        <v>0</v>
      </c>
      <c r="C14" s="11">
        <f>+'Abril 2019'!C18</f>
        <v>0</v>
      </c>
      <c r="D14" s="11">
        <f>+'Abril 2019'!D18</f>
        <v>0</v>
      </c>
      <c r="E14" s="11">
        <f>+'Abril 2019'!E18</f>
        <v>0</v>
      </c>
      <c r="F14" s="11">
        <f>+'Abril 2019'!F18</f>
        <v>0</v>
      </c>
    </row>
    <row r="15" spans="1:6" ht="21" customHeight="1" x14ac:dyDescent="0.25">
      <c r="A15" s="13" t="s">
        <v>25</v>
      </c>
      <c r="B15" s="11">
        <f>+'Maig 2019'!B18</f>
        <v>0</v>
      </c>
      <c r="C15" s="11">
        <f>+'Maig 2019'!C18</f>
        <v>0</v>
      </c>
      <c r="D15" s="11">
        <f>+'Maig 2019'!D18</f>
        <v>0</v>
      </c>
      <c r="E15" s="11">
        <f>+'Maig 2019'!E18</f>
        <v>0</v>
      </c>
      <c r="F15" s="11">
        <f>+'Maig 2019'!F18</f>
        <v>0</v>
      </c>
    </row>
    <row r="16" spans="1:6" ht="21" customHeight="1" x14ac:dyDescent="0.25">
      <c r="A16" s="13" t="s">
        <v>26</v>
      </c>
      <c r="B16" s="11">
        <f>+'Juny 2019'!B18</f>
        <v>8</v>
      </c>
      <c r="C16" s="11">
        <f>+'Juny 2019'!C18</f>
        <v>3112.29</v>
      </c>
      <c r="D16" s="11">
        <f>+'Juny 2019'!D18</f>
        <v>0</v>
      </c>
      <c r="E16" s="11">
        <f>+'Juny 2019'!E18</f>
        <v>0</v>
      </c>
      <c r="F16" s="11">
        <f>+'Juny 2019'!F18</f>
        <v>8</v>
      </c>
    </row>
    <row r="17" spans="1:6" ht="21" customHeight="1" x14ac:dyDescent="0.25">
      <c r="A17" s="13" t="s">
        <v>27</v>
      </c>
      <c r="B17" s="11">
        <f>+'Juliol 2019'!B18</f>
        <v>2.6</v>
      </c>
      <c r="C17" s="11">
        <f>+'Juliol 2019'!C18</f>
        <v>24621.24</v>
      </c>
      <c r="D17" s="11">
        <f>+'Juliol 2019'!D18</f>
        <v>0</v>
      </c>
      <c r="E17" s="11">
        <f>+'Juliol 2019'!E18</f>
        <v>0</v>
      </c>
      <c r="F17" s="11">
        <f>+'Juliol 2019'!F18</f>
        <v>2.6</v>
      </c>
    </row>
    <row r="18" spans="1:6" ht="21" customHeight="1" x14ac:dyDescent="0.25">
      <c r="A18" s="13" t="s">
        <v>28</v>
      </c>
      <c r="B18" s="11">
        <f>+'Agost 2019'!B18</f>
        <v>5.77</v>
      </c>
      <c r="C18" s="11">
        <f>+'Agost 2019'!C18</f>
        <v>47127.24</v>
      </c>
      <c r="D18" s="11">
        <f>+'Agost 2019'!D18</f>
        <v>9</v>
      </c>
      <c r="E18" s="11">
        <f>+'Agost 2019'!E18</f>
        <v>3997.84</v>
      </c>
      <c r="F18" s="11">
        <f>+'Agost 2019'!F18</f>
        <v>6.0225770756740129</v>
      </c>
    </row>
    <row r="19" spans="1:6" ht="21" customHeight="1" x14ac:dyDescent="0.25">
      <c r="A19" s="13" t="s">
        <v>29</v>
      </c>
      <c r="B19" s="11">
        <f>+'Setembre 2019'!B18</f>
        <v>14.98</v>
      </c>
      <c r="C19" s="11">
        <f>+'Setembre 2019'!C18</f>
        <v>23912.23</v>
      </c>
      <c r="D19" s="11">
        <f>+'Setembre 2019'!D18</f>
        <v>0</v>
      </c>
      <c r="E19" s="11">
        <f>+'Setembre 2019'!E18</f>
        <v>0</v>
      </c>
      <c r="F19" s="11">
        <f>+'Setembre 2019'!F18</f>
        <v>14.979999999999999</v>
      </c>
    </row>
    <row r="20" spans="1:6" ht="21" customHeight="1" x14ac:dyDescent="0.25">
      <c r="A20" s="13" t="s">
        <v>30</v>
      </c>
      <c r="B20" s="11">
        <f>+'Octubre 2019'!B18</f>
        <v>0</v>
      </c>
      <c r="C20" s="11">
        <f>+'Octubre 2019'!C18</f>
        <v>0</v>
      </c>
      <c r="D20" s="11">
        <f>+'Octubre 2019'!D18</f>
        <v>0</v>
      </c>
      <c r="E20" s="11">
        <f>+'Octubre 2019'!E18</f>
        <v>0</v>
      </c>
      <c r="F20" s="11">
        <v>0</v>
      </c>
    </row>
    <row r="21" spans="1:6" ht="21" customHeight="1" x14ac:dyDescent="0.25">
      <c r="A21" s="13" t="s">
        <v>31</v>
      </c>
      <c r="B21" s="11">
        <f>+'Novembre 2019'!B18</f>
        <v>0</v>
      </c>
      <c r="C21" s="11">
        <f>+'Novembre 2019'!C18</f>
        <v>0</v>
      </c>
      <c r="D21" s="11">
        <f>+'Novembre 2019'!D18</f>
        <v>0</v>
      </c>
      <c r="E21" s="11">
        <f>+'Novembre 2019'!E18</f>
        <v>0</v>
      </c>
      <c r="F21" s="11">
        <f>+'Novembre 2019'!F18</f>
        <v>0</v>
      </c>
    </row>
    <row r="22" spans="1:6" ht="21" customHeight="1" x14ac:dyDescent="0.25">
      <c r="A22" s="13" t="s">
        <v>32</v>
      </c>
      <c r="B22" s="11">
        <f>+'Desembre 2019'!B18</f>
        <v>4.63</v>
      </c>
      <c r="C22" s="11">
        <f>+'Desembre 2019'!C18</f>
        <v>92979.43</v>
      </c>
      <c r="D22" s="11">
        <f>+'Desembre 2019'!D18</f>
        <v>9.17</v>
      </c>
      <c r="E22" s="11">
        <f>+'Desembre 2019'!E18</f>
        <v>24470.2</v>
      </c>
      <c r="F22" s="11">
        <f>+'Desembre 2019'!F18</f>
        <v>5.5758923625387329</v>
      </c>
    </row>
    <row r="25" spans="1:6" ht="34.5" customHeight="1" x14ac:dyDescent="0.25">
      <c r="A25" s="47"/>
      <c r="B25" s="47"/>
      <c r="C25" s="47"/>
      <c r="D25" s="47"/>
      <c r="E25" s="47"/>
      <c r="F25" s="47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7" zoomScale="110" zoomScaleNormal="100" zoomScaleSheetLayoutView="11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36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12.49</v>
      </c>
      <c r="C12" s="19">
        <v>336577.38</v>
      </c>
      <c r="D12" s="18">
        <v>25.49</v>
      </c>
      <c r="E12" s="19">
        <v>296063.7</v>
      </c>
      <c r="F12" s="18">
        <f t="shared" ref="F12:F15" si="0">+((B12*C12)+(D12*E12))/(C12+E12)</f>
        <v>18.573746727291244</v>
      </c>
      <c r="H12" s="20">
        <f>+B12*C12</f>
        <v>4203851.4762000004</v>
      </c>
      <c r="I12" s="20">
        <f>+D12*E12</f>
        <v>7546663.7129999995</v>
      </c>
      <c r="J12" s="20">
        <f>+H12+I12</f>
        <v>11750515.189199999</v>
      </c>
    </row>
    <row r="13" spans="1:10" s="20" customFormat="1" ht="21.75" customHeight="1" x14ac:dyDescent="0.25">
      <c r="A13" s="17" t="s">
        <v>2</v>
      </c>
      <c r="B13" s="18">
        <v>46</v>
      </c>
      <c r="C13" s="19">
        <v>549</v>
      </c>
      <c r="D13" s="18">
        <v>59</v>
      </c>
      <c r="E13" s="19">
        <v>161832.72</v>
      </c>
      <c r="F13" s="18">
        <f t="shared" si="0"/>
        <v>58.956048008359566</v>
      </c>
      <c r="H13" s="20">
        <f t="shared" ref="H13:H15" si="1">+B13*C13</f>
        <v>25254</v>
      </c>
      <c r="I13" s="20">
        <f t="shared" ref="I13:I15" si="2">+D13*E13</f>
        <v>9548130.4800000004</v>
      </c>
      <c r="J13" s="20">
        <f t="shared" ref="J13:J15" si="3">+H13+I13</f>
        <v>9573384.4800000004</v>
      </c>
    </row>
    <row r="14" spans="1:10" s="20" customFormat="1" ht="21.75" customHeight="1" x14ac:dyDescent="0.25">
      <c r="A14" s="17" t="s">
        <v>3</v>
      </c>
      <c r="B14" s="18">
        <v>11.46</v>
      </c>
      <c r="C14" s="19">
        <v>4698.74</v>
      </c>
      <c r="D14" s="18">
        <v>28.62</v>
      </c>
      <c r="E14" s="19">
        <v>22311.29</v>
      </c>
      <c r="F14" s="18">
        <f t="shared" si="0"/>
        <v>25.634798635914144</v>
      </c>
      <c r="H14" s="20">
        <f t="shared" si="1"/>
        <v>53847.560400000002</v>
      </c>
      <c r="I14" s="20">
        <f t="shared" si="2"/>
        <v>638549.1198000001</v>
      </c>
      <c r="J14" s="20">
        <f t="shared" si="3"/>
        <v>692396.68020000006</v>
      </c>
    </row>
    <row r="15" spans="1:10" s="20" customFormat="1" ht="21.75" customHeight="1" x14ac:dyDescent="0.25">
      <c r="A15" s="17" t="s">
        <v>4</v>
      </c>
      <c r="B15" s="18">
        <v>55</v>
      </c>
      <c r="C15" s="19">
        <v>144.71</v>
      </c>
      <c r="D15" s="18">
        <v>41.72</v>
      </c>
      <c r="E15" s="19">
        <v>31887.15</v>
      </c>
      <c r="F15" s="18">
        <f t="shared" si="0"/>
        <v>41.779994917560209</v>
      </c>
      <c r="H15" s="20">
        <f t="shared" si="1"/>
        <v>7959.05</v>
      </c>
      <c r="I15" s="20">
        <f t="shared" si="2"/>
        <v>1330331.898</v>
      </c>
      <c r="J15" s="20">
        <f t="shared" si="3"/>
        <v>1338290.9480000001</v>
      </c>
    </row>
    <row r="16" spans="1:10" s="20" customFormat="1" ht="21.75" customHeight="1" x14ac:dyDescent="0.25">
      <c r="A16" s="17" t="s">
        <v>18</v>
      </c>
      <c r="B16" s="18">
        <v>0</v>
      </c>
      <c r="C16" s="19">
        <v>0</v>
      </c>
      <c r="D16" s="18">
        <v>7.52</v>
      </c>
      <c r="E16" s="19">
        <v>1593709.49</v>
      </c>
      <c r="F16" s="18">
        <f t="shared" ref="F16:F24" si="4">+((B16*C16)+(D16*E16))/(C16+E16)</f>
        <v>7.52</v>
      </c>
      <c r="H16" s="20">
        <f t="shared" ref="H16:H24" si="5">+B16*C16</f>
        <v>0</v>
      </c>
      <c r="I16" s="20">
        <f t="shared" ref="I16:I24" si="6">+D16*E16</f>
        <v>11984695.364799999</v>
      </c>
      <c r="J16" s="20">
        <f t="shared" ref="J16:J24" si="7">+H16+I16</f>
        <v>11984695.364799999</v>
      </c>
    </row>
    <row r="17" spans="1:11" s="20" customFormat="1" ht="21.75" customHeight="1" x14ac:dyDescent="0.25">
      <c r="A17" s="17" t="s">
        <v>6</v>
      </c>
      <c r="B17" s="18">
        <v>0</v>
      </c>
      <c r="C17" s="19">
        <v>0</v>
      </c>
      <c r="D17" s="18">
        <v>35.270000000000003</v>
      </c>
      <c r="E17" s="19">
        <v>8712.6</v>
      </c>
      <c r="F17" s="18">
        <f t="shared" si="4"/>
        <v>35.270000000000003</v>
      </c>
      <c r="H17" s="20">
        <f t="shared" si="5"/>
        <v>0</v>
      </c>
      <c r="I17" s="20">
        <f t="shared" si="6"/>
        <v>307293.40200000006</v>
      </c>
      <c r="J17" s="20">
        <f t="shared" si="7"/>
        <v>307293.40200000006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78.73</v>
      </c>
      <c r="E18" s="19">
        <v>8848.7900000000009</v>
      </c>
      <c r="F18" s="18">
        <f t="shared" si="4"/>
        <v>78.73</v>
      </c>
      <c r="H18" s="20">
        <f t="shared" si="5"/>
        <v>0</v>
      </c>
      <c r="I18" s="20">
        <f t="shared" si="6"/>
        <v>696665.23670000012</v>
      </c>
      <c r="J18" s="20">
        <f t="shared" si="7"/>
        <v>696665.23670000012</v>
      </c>
    </row>
    <row r="19" spans="1:11" s="20" customFormat="1" ht="21.75" customHeight="1" x14ac:dyDescent="0.25">
      <c r="A19" s="17" t="s">
        <v>17</v>
      </c>
      <c r="B19" s="18">
        <v>0</v>
      </c>
      <c r="C19" s="19">
        <v>0</v>
      </c>
      <c r="D19" s="18">
        <v>43.49</v>
      </c>
      <c r="E19" s="19">
        <v>37973.25</v>
      </c>
      <c r="F19" s="18">
        <f t="shared" si="4"/>
        <v>43.49</v>
      </c>
      <c r="H19" s="20">
        <f t="shared" si="5"/>
        <v>0</v>
      </c>
      <c r="I19" s="20">
        <f t="shared" si="6"/>
        <v>1651456.6425000001</v>
      </c>
      <c r="J19" s="20">
        <f t="shared" si="7"/>
        <v>1651456.6425000001</v>
      </c>
    </row>
    <row r="20" spans="1:11" s="20" customFormat="1" ht="21.75" customHeight="1" x14ac:dyDescent="0.25">
      <c r="A20" s="17" t="s">
        <v>33</v>
      </c>
      <c r="B20" s="18">
        <v>21.8</v>
      </c>
      <c r="C20" s="19">
        <v>6700.05</v>
      </c>
      <c r="D20" s="18">
        <v>28.6</v>
      </c>
      <c r="E20" s="19">
        <v>434.92</v>
      </c>
      <c r="F20" s="18">
        <f t="shared" si="4"/>
        <v>22.214501532592287</v>
      </c>
      <c r="H20" s="20">
        <f t="shared" si="5"/>
        <v>146061.09</v>
      </c>
      <c r="I20" s="20">
        <f t="shared" si="6"/>
        <v>12438.712000000001</v>
      </c>
      <c r="J20" s="20">
        <f t="shared" si="7"/>
        <v>158499.802</v>
      </c>
      <c r="K20" s="27"/>
    </row>
    <row r="21" spans="1:11" s="20" customFormat="1" ht="21.75" customHeight="1" x14ac:dyDescent="0.25">
      <c r="A21" s="17" t="s">
        <v>7</v>
      </c>
      <c r="B21" s="21">
        <v>1.34</v>
      </c>
      <c r="C21" s="26">
        <v>152681.59</v>
      </c>
      <c r="D21" s="21">
        <v>6.55</v>
      </c>
      <c r="E21" s="26">
        <v>27171.72</v>
      </c>
      <c r="F21" s="21">
        <f t="shared" si="4"/>
        <v>2.127111792382359</v>
      </c>
      <c r="H21" s="20">
        <f t="shared" si="5"/>
        <v>204593.33060000002</v>
      </c>
      <c r="I21" s="20">
        <f t="shared" si="6"/>
        <v>177974.766</v>
      </c>
      <c r="J21" s="20">
        <f t="shared" si="7"/>
        <v>382568.09660000005</v>
      </c>
    </row>
    <row r="22" spans="1:11" s="20" customFormat="1" ht="21.75" customHeight="1" x14ac:dyDescent="0.25">
      <c r="A22" s="25" t="s">
        <v>20</v>
      </c>
      <c r="B22" s="18">
        <v>33.380000000000003</v>
      </c>
      <c r="C22" s="19">
        <v>208720.63</v>
      </c>
      <c r="D22" s="18">
        <v>30.31</v>
      </c>
      <c r="E22" s="19">
        <v>294117.38</v>
      </c>
      <c r="F22" s="18">
        <f t="shared" si="4"/>
        <v>31.584311649789559</v>
      </c>
      <c r="H22" s="20">
        <f t="shared" si="5"/>
        <v>6967094.6294000009</v>
      </c>
      <c r="I22" s="20">
        <f t="shared" si="6"/>
        <v>8914697.7877999991</v>
      </c>
      <c r="J22" s="20">
        <f t="shared" si="7"/>
        <v>15881792.417199999</v>
      </c>
    </row>
    <row r="23" spans="1:11" s="20" customFormat="1" ht="21.75" customHeight="1" x14ac:dyDescent="0.25">
      <c r="A23" s="17" t="s">
        <v>8</v>
      </c>
      <c r="B23" s="18">
        <v>13.87</v>
      </c>
      <c r="C23" s="19">
        <v>47878.97</v>
      </c>
      <c r="D23" s="18">
        <v>1.26</v>
      </c>
      <c r="E23" s="19">
        <v>3210.04</v>
      </c>
      <c r="F23" s="18">
        <f t="shared" si="4"/>
        <v>13.077684697746149</v>
      </c>
      <c r="H23" s="20">
        <f t="shared" si="5"/>
        <v>664081.31389999995</v>
      </c>
      <c r="I23" s="20">
        <f t="shared" si="6"/>
        <v>4044.6504</v>
      </c>
      <c r="J23" s="20">
        <f t="shared" si="7"/>
        <v>668125.96429999999</v>
      </c>
    </row>
    <row r="24" spans="1:11" s="20" customFormat="1" ht="21.75" customHeight="1" x14ac:dyDescent="0.25">
      <c r="A24" s="17" t="s">
        <v>5</v>
      </c>
      <c r="B24" s="18">
        <v>2</v>
      </c>
      <c r="C24" s="19">
        <v>5560.8</v>
      </c>
      <c r="D24" s="18">
        <v>0</v>
      </c>
      <c r="E24" s="19">
        <v>0</v>
      </c>
      <c r="F24" s="18">
        <f t="shared" si="4"/>
        <v>2</v>
      </c>
      <c r="H24" s="20">
        <f t="shared" si="5"/>
        <v>11121.6</v>
      </c>
      <c r="I24" s="20">
        <f t="shared" si="6"/>
        <v>0</v>
      </c>
      <c r="J24" s="20">
        <f t="shared" si="7"/>
        <v>11121.6</v>
      </c>
    </row>
    <row r="25" spans="1:11" s="4" customFormat="1" ht="21.75" customHeight="1" x14ac:dyDescent="0.25">
      <c r="A25" s="41" t="s">
        <v>9</v>
      </c>
      <c r="B25" s="42"/>
      <c r="C25" s="22">
        <f>SUM(C12:C24)</f>
        <v>763511.87</v>
      </c>
      <c r="D25" s="22"/>
      <c r="E25" s="22">
        <f>SUM(E12:E24)</f>
        <v>2486273.0500000003</v>
      </c>
      <c r="F25" s="23">
        <f>+J25/(E25+C25)</f>
        <v>16.953985318973047</v>
      </c>
      <c r="J25" s="4">
        <f>SUM(J12:J24)</f>
        <v>55096805.8235</v>
      </c>
    </row>
    <row r="26" spans="1:11" ht="24" customHeight="1" x14ac:dyDescent="0.25">
      <c r="A26" s="43"/>
      <c r="B26" s="43"/>
      <c r="C26" s="43"/>
      <c r="D26" s="43"/>
      <c r="E26" s="43"/>
      <c r="F26" s="43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T24" sqref="T24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" customHeight="1" x14ac:dyDescent="0.25">
      <c r="A10" s="9" t="s">
        <v>21</v>
      </c>
      <c r="B10" s="8">
        <f>+'Gener 2019'!B19</f>
        <v>0</v>
      </c>
      <c r="C10" s="8">
        <f>+'Gener 2019'!C19</f>
        <v>0</v>
      </c>
      <c r="D10" s="8">
        <f>+'Gener 2019'!D19</f>
        <v>31</v>
      </c>
      <c r="E10" s="8">
        <f>+'Gener 2019'!E19</f>
        <v>27990.37</v>
      </c>
      <c r="F10" s="8">
        <f>+'Gener 2019'!F19</f>
        <v>31</v>
      </c>
    </row>
    <row r="11" spans="1:6" ht="21" customHeight="1" x14ac:dyDescent="0.25">
      <c r="A11" s="13" t="s">
        <v>22</v>
      </c>
      <c r="B11" s="8">
        <f>+'Febrer 2019'!B19</f>
        <v>0</v>
      </c>
      <c r="C11" s="8">
        <f>+'Febrer 2019'!C19</f>
        <v>0</v>
      </c>
      <c r="D11" s="8">
        <f>+'Febrer 2019'!D19</f>
        <v>43.49</v>
      </c>
      <c r="E11" s="8">
        <f>+'Febrer 2019'!E19</f>
        <v>37973.25</v>
      </c>
      <c r="F11" s="8">
        <f>+'Febrer 2019'!F19</f>
        <v>43.49</v>
      </c>
    </row>
    <row r="12" spans="1:6" ht="21" customHeight="1" x14ac:dyDescent="0.25">
      <c r="A12" s="13" t="s">
        <v>23</v>
      </c>
      <c r="B12" s="8">
        <f>+'Març 2019'!B19</f>
        <v>70.489999999999995</v>
      </c>
      <c r="C12" s="8">
        <f>+'Març 2019'!C19</f>
        <v>37973.25</v>
      </c>
      <c r="D12" s="8">
        <f>+'Març 2019'!D19</f>
        <v>0</v>
      </c>
      <c r="E12" s="8">
        <f>+'Març 2019'!E19</f>
        <v>0</v>
      </c>
      <c r="F12" s="8">
        <f>+'Març 2019'!F19</f>
        <v>70.489999999999995</v>
      </c>
    </row>
    <row r="13" spans="1:6" ht="21" customHeight="1" x14ac:dyDescent="0.25">
      <c r="A13" s="13" t="s">
        <v>24</v>
      </c>
      <c r="B13" s="8">
        <f>+'Abril 2019'!B19</f>
        <v>6</v>
      </c>
      <c r="C13" s="8">
        <f>+'Abril 2019'!C19</f>
        <v>9733.2999999999993</v>
      </c>
      <c r="D13" s="8">
        <f>+'Abril 2019'!D19</f>
        <v>6.45</v>
      </c>
      <c r="E13" s="8">
        <f>+'Abril 2019'!E19</f>
        <v>3214.47</v>
      </c>
      <c r="F13" s="8">
        <f>+'Abril 2019'!F19</f>
        <v>6.1117189678222577</v>
      </c>
    </row>
    <row r="14" spans="1:6" ht="21" customHeight="1" x14ac:dyDescent="0.25">
      <c r="A14" s="13" t="s">
        <v>25</v>
      </c>
      <c r="B14" s="48" t="s">
        <v>38</v>
      </c>
      <c r="C14" s="49"/>
      <c r="D14" s="49"/>
      <c r="E14" s="49"/>
      <c r="F14" s="50"/>
    </row>
    <row r="15" spans="1:6" ht="21" customHeight="1" x14ac:dyDescent="0.25">
      <c r="A15" s="13" t="s">
        <v>26</v>
      </c>
      <c r="B15" s="51"/>
      <c r="C15" s="52"/>
      <c r="D15" s="52"/>
      <c r="E15" s="52"/>
      <c r="F15" s="53"/>
    </row>
    <row r="16" spans="1:6" ht="21" customHeight="1" x14ac:dyDescent="0.25">
      <c r="A16" s="13" t="s">
        <v>27</v>
      </c>
      <c r="B16" s="51"/>
      <c r="C16" s="52"/>
      <c r="D16" s="52"/>
      <c r="E16" s="52"/>
      <c r="F16" s="53"/>
    </row>
    <row r="17" spans="1:6" ht="21" customHeight="1" x14ac:dyDescent="0.25">
      <c r="A17" s="13" t="s">
        <v>28</v>
      </c>
      <c r="B17" s="51"/>
      <c r="C17" s="52"/>
      <c r="D17" s="52"/>
      <c r="E17" s="52"/>
      <c r="F17" s="53"/>
    </row>
    <row r="18" spans="1:6" ht="21" customHeight="1" x14ac:dyDescent="0.25">
      <c r="A18" s="13" t="s">
        <v>29</v>
      </c>
      <c r="B18" s="51"/>
      <c r="C18" s="52"/>
      <c r="D18" s="52"/>
      <c r="E18" s="52"/>
      <c r="F18" s="53"/>
    </row>
    <row r="19" spans="1:6" ht="21" customHeight="1" x14ac:dyDescent="0.25">
      <c r="A19" s="13" t="s">
        <v>30</v>
      </c>
      <c r="B19" s="51"/>
      <c r="C19" s="52"/>
      <c r="D19" s="52"/>
      <c r="E19" s="52"/>
      <c r="F19" s="53"/>
    </row>
    <row r="20" spans="1:6" ht="21" customHeight="1" x14ac:dyDescent="0.25">
      <c r="A20" s="13" t="s">
        <v>31</v>
      </c>
      <c r="B20" s="51"/>
      <c r="C20" s="52"/>
      <c r="D20" s="52"/>
      <c r="E20" s="52"/>
      <c r="F20" s="53"/>
    </row>
    <row r="21" spans="1:6" ht="21" customHeight="1" x14ac:dyDescent="0.25">
      <c r="A21" s="13" t="s">
        <v>32</v>
      </c>
      <c r="B21" s="54"/>
      <c r="C21" s="55"/>
      <c r="D21" s="55"/>
      <c r="E21" s="55"/>
      <c r="F21" s="56"/>
    </row>
    <row r="23" spans="1:6" ht="32.25" customHeight="1" x14ac:dyDescent="0.25">
      <c r="A23" s="47"/>
      <c r="B23" s="47"/>
      <c r="C23" s="47"/>
      <c r="D23" s="47"/>
      <c r="E23" s="47"/>
      <c r="F23" s="47"/>
    </row>
  </sheetData>
  <mergeCells count="3">
    <mergeCell ref="A8:F8"/>
    <mergeCell ref="A23:F23"/>
    <mergeCell ref="B14:F21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zoomScaleNormal="100" zoomScaleSheetLayoutView="100" workbookViewId="0">
      <selection activeCell="M23" sqref="M23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11">
        <f>+'Gener 2019'!B20</f>
        <v>28.8</v>
      </c>
      <c r="C11" s="11">
        <f>+'Gener 2019'!C20</f>
        <v>27876.47</v>
      </c>
      <c r="D11" s="11">
        <f>+'Gener 2019'!D20</f>
        <v>8.91</v>
      </c>
      <c r="E11" s="11">
        <f>+'Gener 2019'!E20</f>
        <v>4582.97</v>
      </c>
      <c r="F11" s="11">
        <f>+'Gener 2019'!F20</f>
        <v>25.991717623594244</v>
      </c>
    </row>
    <row r="12" spans="1:6" ht="21" customHeight="1" x14ac:dyDescent="0.25">
      <c r="A12" s="13" t="s">
        <v>22</v>
      </c>
      <c r="B12" s="11">
        <f>+'Febrer 2019'!B20</f>
        <v>21.8</v>
      </c>
      <c r="C12" s="11">
        <f>+'Febrer 2019'!C20</f>
        <v>6700.05</v>
      </c>
      <c r="D12" s="11">
        <f>+'Febrer 2019'!D20</f>
        <v>28.6</v>
      </c>
      <c r="E12" s="11">
        <f>+'Febrer 2019'!E20</f>
        <v>434.92</v>
      </c>
      <c r="F12" s="11">
        <f>+'Febrer 2019'!F20</f>
        <v>22.214501532592287</v>
      </c>
    </row>
    <row r="13" spans="1:6" ht="21" customHeight="1" x14ac:dyDescent="0.25">
      <c r="A13" s="13" t="s">
        <v>23</v>
      </c>
      <c r="B13" s="11">
        <f>+'Març 2019'!B20</f>
        <v>22.98</v>
      </c>
      <c r="C13" s="11">
        <f>+'Març 2019'!C20</f>
        <v>7044.71</v>
      </c>
      <c r="D13" s="11">
        <f>+'Març 2019'!D20</f>
        <v>16.18</v>
      </c>
      <c r="E13" s="11">
        <f>+'Març 2019'!E20</f>
        <v>3169.96</v>
      </c>
      <c r="F13" s="11">
        <f>+'Març 2019'!F20</f>
        <v>20.869728400428013</v>
      </c>
    </row>
    <row r="14" spans="1:6" ht="21" customHeight="1" x14ac:dyDescent="0.25">
      <c r="A14" s="13" t="s">
        <v>24</v>
      </c>
      <c r="B14" s="11">
        <f>+'Abril 2019'!B20</f>
        <v>10.15</v>
      </c>
      <c r="C14" s="11">
        <f>+'Abril 2019'!C20</f>
        <v>54037.3</v>
      </c>
      <c r="D14" s="11">
        <f>+'Abril 2019'!D20</f>
        <v>17.48</v>
      </c>
      <c r="E14" s="11">
        <f>+'Abril 2019'!E20</f>
        <v>3193.87</v>
      </c>
      <c r="F14" s="11">
        <f>+'Abril 2019'!F20</f>
        <v>10.55906147995926</v>
      </c>
    </row>
    <row r="15" spans="1:6" ht="21" customHeight="1" x14ac:dyDescent="0.25">
      <c r="A15" s="13" t="s">
        <v>25</v>
      </c>
      <c r="B15" s="11">
        <f>+'Maig 2019'!B19</f>
        <v>12.99</v>
      </c>
      <c r="C15" s="11">
        <f>+'Maig 2019'!C19</f>
        <v>20716.78</v>
      </c>
      <c r="D15" s="11">
        <f>+'Maig 2019'!D19</f>
        <v>19.260000000000002</v>
      </c>
      <c r="E15" s="11">
        <f>+'Maig 2019'!E19</f>
        <v>4744.6899999999996</v>
      </c>
      <c r="F15" s="11">
        <f>+'Maig 2019'!F19</f>
        <v>14.158400972135547</v>
      </c>
    </row>
    <row r="16" spans="1:6" ht="21" customHeight="1" x14ac:dyDescent="0.25">
      <c r="A16" s="13" t="s">
        <v>26</v>
      </c>
      <c r="B16" s="11">
        <f>+'Juny 2019'!B19</f>
        <v>32.96</v>
      </c>
      <c r="C16" s="11">
        <f>+'Juny 2019'!C19</f>
        <v>4374.37</v>
      </c>
      <c r="D16" s="11">
        <f>+'Juny 2019'!D19</f>
        <v>33.549999999999997</v>
      </c>
      <c r="E16" s="11">
        <f>+'Juny 2019'!E19</f>
        <v>7604.71</v>
      </c>
      <c r="F16" s="11">
        <f>+'Juny 2019'!F19</f>
        <v>33.334551209274835</v>
      </c>
    </row>
    <row r="17" spans="1:6" ht="21" customHeight="1" x14ac:dyDescent="0.25">
      <c r="A17" s="13" t="s">
        <v>27</v>
      </c>
      <c r="B17" s="11">
        <f>+'Juliol 2019'!B19</f>
        <v>45.62</v>
      </c>
      <c r="C17" s="11">
        <f>+'Juliol 2019'!C19</f>
        <v>8276.89</v>
      </c>
      <c r="D17" s="11">
        <f>+'Juliol 2019'!D19</f>
        <v>16.75</v>
      </c>
      <c r="E17" s="11">
        <f>+'Juliol 2019'!E19</f>
        <v>4846.8599999999997</v>
      </c>
      <c r="F17" s="11">
        <f>+'Juliol 2019'!F19</f>
        <v>34.957738969425655</v>
      </c>
    </row>
    <row r="18" spans="1:6" ht="21" customHeight="1" x14ac:dyDescent="0.25">
      <c r="A18" s="13" t="s">
        <v>28</v>
      </c>
      <c r="B18" s="11">
        <f>+'Agost 2019'!B19</f>
        <v>34.26</v>
      </c>
      <c r="C18" s="11">
        <f>+'Agost 2019'!C19</f>
        <v>4586.28</v>
      </c>
      <c r="D18" s="11">
        <f>+'Agost 2019'!D19</f>
        <v>22.04</v>
      </c>
      <c r="E18" s="11">
        <f>+'Agost 2019'!E19</f>
        <v>4827.87</v>
      </c>
      <c r="F18" s="11">
        <f>+'Agost 2019'!F19</f>
        <v>27.993202530233741</v>
      </c>
    </row>
    <row r="19" spans="1:6" ht="21" customHeight="1" x14ac:dyDescent="0.25">
      <c r="A19" s="13" t="s">
        <v>29</v>
      </c>
      <c r="B19" s="11">
        <f>+'Setembre 2019'!B19</f>
        <v>33.159999999999997</v>
      </c>
      <c r="C19" s="11">
        <f>+'Setembre 2019'!C19</f>
        <v>5712.42</v>
      </c>
      <c r="D19" s="11">
        <f>+'Setembre 2019'!D19</f>
        <v>17.52</v>
      </c>
      <c r="E19" s="11">
        <f>+'Setembre 2019'!E19</f>
        <v>5974.26</v>
      </c>
      <c r="F19" s="11">
        <f>+'Setembre 2019'!F19</f>
        <v>25.164792943761615</v>
      </c>
    </row>
    <row r="20" spans="1:6" ht="21" customHeight="1" x14ac:dyDescent="0.25">
      <c r="A20" s="13" t="s">
        <v>30</v>
      </c>
      <c r="B20" s="11">
        <f>+'Octubre 2019'!B19</f>
        <v>30.96</v>
      </c>
      <c r="C20" s="11">
        <f>+'Octubre 2019'!C19</f>
        <v>6265.92</v>
      </c>
      <c r="D20" s="11">
        <f>+'Octubre 2019'!D19</f>
        <v>21.78</v>
      </c>
      <c r="E20" s="11">
        <f>+'Octubre 2019'!E19</f>
        <v>4055.88</v>
      </c>
      <c r="F20" s="11">
        <f>+'Octubre 2019'!F19</f>
        <v>27.352782421670646</v>
      </c>
    </row>
    <row r="21" spans="1:6" ht="21" customHeight="1" x14ac:dyDescent="0.25">
      <c r="A21" s="13" t="s">
        <v>31</v>
      </c>
      <c r="B21" s="11">
        <f>+'Novembre 2019'!B19</f>
        <v>25.8</v>
      </c>
      <c r="C21" s="11">
        <f>+'Novembre 2019'!C19</f>
        <v>43711.89</v>
      </c>
      <c r="D21" s="11">
        <f>+'Novembre 2019'!D19</f>
        <v>34.090000000000003</v>
      </c>
      <c r="E21" s="11">
        <f>+'Novembre 2019'!E19</f>
        <v>3461.51</v>
      </c>
      <c r="F21" s="11">
        <f>+'Novembre 2019'!F19</f>
        <v>26.408307179469791</v>
      </c>
    </row>
    <row r="22" spans="1:6" ht="21" customHeight="1" x14ac:dyDescent="0.25">
      <c r="A22" s="13" t="s">
        <v>32</v>
      </c>
      <c r="B22" s="11">
        <f>+'Desembre 2019'!B19</f>
        <v>32.08</v>
      </c>
      <c r="C22" s="11">
        <f>+'Desembre 2019'!C19</f>
        <v>6006.95</v>
      </c>
      <c r="D22" s="11">
        <f>+'Desembre 2019'!D19</f>
        <v>2</v>
      </c>
      <c r="E22" s="11">
        <f>+'Desembre 2019'!E19</f>
        <v>901.67</v>
      </c>
      <c r="F22" s="11">
        <f>+'Desembre 2019'!F19</f>
        <v>28.154145979949682</v>
      </c>
    </row>
    <row r="24" spans="1:6" ht="32.25" customHeight="1" x14ac:dyDescent="0.25">
      <c r="A24" s="47"/>
      <c r="B24" s="47"/>
      <c r="C24" s="47"/>
      <c r="D24" s="47"/>
      <c r="E24" s="47"/>
      <c r="F24" s="47"/>
    </row>
  </sheetData>
  <mergeCells count="2">
    <mergeCell ref="A9:F9"/>
    <mergeCell ref="A24:F24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M19" sqref="M19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2019'!B21</f>
        <v>6.55</v>
      </c>
      <c r="C10" s="8">
        <f>+'Gener 2019'!C21</f>
        <v>176256.04</v>
      </c>
      <c r="D10" s="8">
        <f>+'Gener 2019'!D21</f>
        <v>31</v>
      </c>
      <c r="E10" s="8">
        <f>+'Gener 2019'!E21</f>
        <v>1370.02</v>
      </c>
      <c r="F10" s="8">
        <f>+'Gener 2019'!F21</f>
        <v>6.7385815009351671</v>
      </c>
    </row>
    <row r="11" spans="1:6" ht="21" customHeight="1" x14ac:dyDescent="0.25">
      <c r="A11" s="13" t="s">
        <v>22</v>
      </c>
      <c r="B11" s="8">
        <f>+'Febrer 2019'!B21</f>
        <v>1.34</v>
      </c>
      <c r="C11" s="8">
        <f>+'Febrer 2019'!C21</f>
        <v>152681.59</v>
      </c>
      <c r="D11" s="8">
        <f>+'Febrer 2019'!D21</f>
        <v>6.55</v>
      </c>
      <c r="E11" s="8">
        <f>+'Febrer 2019'!E21</f>
        <v>27171.72</v>
      </c>
      <c r="F11" s="8">
        <f>+'Febrer 2019'!F21</f>
        <v>2.127111792382359</v>
      </c>
    </row>
    <row r="12" spans="1:6" ht="21" customHeight="1" x14ac:dyDescent="0.25">
      <c r="A12" s="13" t="s">
        <v>23</v>
      </c>
      <c r="B12" s="8">
        <f>+'Març 2019'!B21</f>
        <v>1.5</v>
      </c>
      <c r="C12" s="8">
        <f>+'Març 2019'!C21</f>
        <v>289278.69</v>
      </c>
      <c r="D12" s="8">
        <f>+'Març 2019'!D21</f>
        <v>4.28</v>
      </c>
      <c r="E12" s="8">
        <f>+'Març 2019'!E21</f>
        <v>26448.49</v>
      </c>
      <c r="F12" s="8">
        <f>+'Març 2019'!F21</f>
        <v>1.7328808124786725</v>
      </c>
    </row>
    <row r="13" spans="1:6" ht="21" customHeight="1" x14ac:dyDescent="0.25">
      <c r="A13" s="13" t="s">
        <v>24</v>
      </c>
      <c r="B13" s="8">
        <f>+'Abril 2019'!B21</f>
        <v>0.51</v>
      </c>
      <c r="C13" s="8">
        <f>+'Abril 2019'!C21</f>
        <v>400424.85</v>
      </c>
      <c r="D13" s="8">
        <f>+'Abril 2019'!D21</f>
        <v>0</v>
      </c>
      <c r="E13" s="8">
        <f>+'Abril 2019'!E21</f>
        <v>0</v>
      </c>
      <c r="F13" s="8">
        <f>+'Abril 2019'!F21</f>
        <v>0.51</v>
      </c>
    </row>
    <row r="14" spans="1:6" ht="21" customHeight="1" x14ac:dyDescent="0.25">
      <c r="A14" s="13" t="s">
        <v>25</v>
      </c>
      <c r="B14" s="8">
        <f>+'Maig 2019'!B20</f>
        <v>0</v>
      </c>
      <c r="C14" s="8">
        <f>+'Maig 2019'!C20</f>
        <v>377740.03</v>
      </c>
      <c r="D14" s="8">
        <f>+'Maig 2019'!D20</f>
        <v>9</v>
      </c>
      <c r="E14" s="8">
        <f>+'Maig 2019'!E20</f>
        <v>87.34</v>
      </c>
      <c r="F14" s="8">
        <f>+'Maig 2019'!F20</f>
        <v>2.0804739476655699E-3</v>
      </c>
    </row>
    <row r="15" spans="1:6" ht="21" customHeight="1" x14ac:dyDescent="0.25">
      <c r="A15" s="13" t="s">
        <v>26</v>
      </c>
      <c r="B15" s="8">
        <f>+'Juny 2019'!B20</f>
        <v>0.28999999999999998</v>
      </c>
      <c r="C15" s="8">
        <f>+'Juny 2019'!C20</f>
        <v>401418.1</v>
      </c>
      <c r="D15" s="8">
        <f>+'Juny 2019'!D20</f>
        <v>0</v>
      </c>
      <c r="E15" s="8">
        <f>+'Juny 2019'!E20</f>
        <v>0</v>
      </c>
      <c r="F15" s="8">
        <f>+'Juny 2019'!F20</f>
        <v>0.28999999999999998</v>
      </c>
    </row>
    <row r="16" spans="1:6" ht="21" customHeight="1" x14ac:dyDescent="0.25">
      <c r="A16" s="13" t="s">
        <v>27</v>
      </c>
      <c r="B16" s="11">
        <f>+'Juliol 2019'!B20</f>
        <v>0.85</v>
      </c>
      <c r="C16" s="11">
        <f>+'Juliol 2019'!C20</f>
        <v>208106.65</v>
      </c>
      <c r="D16" s="11">
        <f>+'Juliol 2019'!D20</f>
        <v>0</v>
      </c>
      <c r="E16" s="11">
        <f>+'Juliol 2019'!E20</f>
        <v>0</v>
      </c>
      <c r="F16" s="11">
        <f>+'Juliol 2019'!F20</f>
        <v>0.85</v>
      </c>
    </row>
    <row r="17" spans="1:6" ht="21" customHeight="1" x14ac:dyDescent="0.25">
      <c r="A17" s="13" t="s">
        <v>28</v>
      </c>
      <c r="B17" s="11">
        <f>+'Agost 2019'!B20</f>
        <v>0</v>
      </c>
      <c r="C17" s="11">
        <f>+'Agost 2019'!C20</f>
        <v>174117.2</v>
      </c>
      <c r="D17" s="11">
        <f>+'Agost 2019'!D20</f>
        <v>0</v>
      </c>
      <c r="E17" s="11">
        <f>+'Agost 2019'!E20</f>
        <v>0</v>
      </c>
      <c r="F17" s="11">
        <f>+'Agost 2019'!F20</f>
        <v>0</v>
      </c>
    </row>
    <row r="18" spans="1:6" ht="21" customHeight="1" x14ac:dyDescent="0.25">
      <c r="A18" s="13" t="s">
        <v>29</v>
      </c>
      <c r="B18" s="11">
        <f>+'Setembre 2019'!B20</f>
        <v>0</v>
      </c>
      <c r="C18" s="11">
        <f>+'Setembre 2019'!C20</f>
        <v>92072.38</v>
      </c>
      <c r="D18" s="11">
        <f>+'Setembre 2019'!D20</f>
        <v>0</v>
      </c>
      <c r="E18" s="11">
        <f>+'Setembre 2019'!E20</f>
        <v>0</v>
      </c>
      <c r="F18" s="11">
        <f>+'Setembre 2019'!F20</f>
        <v>0</v>
      </c>
    </row>
    <row r="19" spans="1:6" ht="21" customHeight="1" x14ac:dyDescent="0.25">
      <c r="A19" s="13" t="s">
        <v>30</v>
      </c>
      <c r="B19" s="11">
        <f>+'Octubre 2019'!B20</f>
        <v>0</v>
      </c>
      <c r="C19" s="11">
        <f>+'Octubre 2019'!C20</f>
        <v>233265.74</v>
      </c>
      <c r="D19" s="11">
        <f>+'Octubre 2019'!D20</f>
        <v>23.6</v>
      </c>
      <c r="E19" s="11">
        <f>+'Octubre 2019'!E20</f>
        <v>4999</v>
      </c>
      <c r="F19" s="11">
        <f>+'Octubre 2019'!F20</f>
        <v>0.4951483799071571</v>
      </c>
    </row>
    <row r="20" spans="1:6" ht="21" customHeight="1" x14ac:dyDescent="0.25">
      <c r="A20" s="13" t="s">
        <v>31</v>
      </c>
      <c r="B20" s="11">
        <f>+'Novembre 2019'!B20</f>
        <v>0.79</v>
      </c>
      <c r="C20" s="11">
        <f>+'Novembre 2019'!C20</f>
        <v>260092.33</v>
      </c>
      <c r="D20" s="11">
        <f>+'Novembre 2019'!D20</f>
        <v>0</v>
      </c>
      <c r="E20" s="11">
        <f>+'Novembre 2019'!E20</f>
        <v>0</v>
      </c>
      <c r="F20" s="11">
        <f>+'Novembre 2019'!F20</f>
        <v>0.79</v>
      </c>
    </row>
    <row r="21" spans="1:6" ht="21" customHeight="1" x14ac:dyDescent="0.25">
      <c r="A21" s="13" t="s">
        <v>32</v>
      </c>
      <c r="B21" s="11">
        <f>+'Desembre 2019'!B20</f>
        <v>0.05</v>
      </c>
      <c r="C21" s="11">
        <f>+'Desembre 2019'!C20</f>
        <v>435477.18</v>
      </c>
      <c r="D21" s="11">
        <f>+'Desembre 2019'!D20</f>
        <v>1.1299999999999999</v>
      </c>
      <c r="E21" s="11">
        <f>+'Desembre 2019'!E20</f>
        <v>236723.71</v>
      </c>
      <c r="F21" s="11">
        <f>+'Desembre 2019'!F20</f>
        <v>0.43033512094873894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M22" sqref="M22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14">
        <f>+'Gener 2019'!B22</f>
        <v>50.78</v>
      </c>
      <c r="C10" s="14">
        <f>+'Gener 2019'!C22</f>
        <v>244575.53</v>
      </c>
      <c r="D10" s="14">
        <f>+'Gener 2019'!D22</f>
        <v>30.77</v>
      </c>
      <c r="E10" s="14">
        <f>+'Gener 2019'!E22</f>
        <v>209596.42</v>
      </c>
      <c r="F10" s="14">
        <f>+'Gener 2019'!F22</f>
        <v>41.545558365724695</v>
      </c>
    </row>
    <row r="11" spans="1:6" ht="21" customHeight="1" x14ac:dyDescent="0.25">
      <c r="A11" s="13" t="s">
        <v>22</v>
      </c>
      <c r="B11" s="14">
        <f>+'Febrer 2019'!B22</f>
        <v>33.380000000000003</v>
      </c>
      <c r="C11" s="14">
        <f>+'Febrer 2019'!C22</f>
        <v>208720.63</v>
      </c>
      <c r="D11" s="14">
        <f>+'Febrer 2019'!D22</f>
        <v>30.31</v>
      </c>
      <c r="E11" s="14">
        <f>+'Febrer 2019'!E22</f>
        <v>294117.38</v>
      </c>
      <c r="F11" s="14">
        <f>+'Febrer 2019'!F22</f>
        <v>31.584311649789559</v>
      </c>
    </row>
    <row r="12" spans="1:6" ht="21" customHeight="1" x14ac:dyDescent="0.25">
      <c r="A12" s="13" t="s">
        <v>23</v>
      </c>
      <c r="B12" s="14">
        <f>+'Març 2019'!B22</f>
        <v>33.299999999999997</v>
      </c>
      <c r="C12" s="14">
        <f>+'Març 2019'!C22</f>
        <v>219475.84</v>
      </c>
      <c r="D12" s="14">
        <f>+'Març 2019'!D22</f>
        <v>27.92</v>
      </c>
      <c r="E12" s="14">
        <f>+'Març 2019'!E22</f>
        <v>230484.95</v>
      </c>
      <c r="F12" s="14">
        <f>+'Març 2019'!F22</f>
        <v>30.544184252143392</v>
      </c>
    </row>
    <row r="13" spans="1:6" ht="21" customHeight="1" x14ac:dyDescent="0.25">
      <c r="A13" s="13" t="s">
        <v>24</v>
      </c>
      <c r="B13" s="14">
        <f>+'Abril 2019'!B22</f>
        <v>41.86</v>
      </c>
      <c r="C13" s="14">
        <f>+'Abril 2019'!C22</f>
        <v>176739.18</v>
      </c>
      <c r="D13" s="14">
        <f>+'Abril 2019'!D22</f>
        <v>31.47</v>
      </c>
      <c r="E13" s="14">
        <f>+'Abril 2019'!E22</f>
        <v>400373.54</v>
      </c>
      <c r="F13" s="14">
        <f>+'Abril 2019'!F22</f>
        <v>34.65190886556789</v>
      </c>
    </row>
    <row r="14" spans="1:6" ht="21" customHeight="1" x14ac:dyDescent="0.25">
      <c r="A14" s="13" t="s">
        <v>25</v>
      </c>
      <c r="B14" s="14">
        <f>+'Maig 2019'!B21</f>
        <v>39.67</v>
      </c>
      <c r="C14" s="14">
        <f>+'Maig 2019'!C21</f>
        <v>273719.84999999998</v>
      </c>
      <c r="D14" s="14">
        <f>+'Maig 2019'!D21</f>
        <v>25.18</v>
      </c>
      <c r="E14" s="14">
        <f>+'Maig 2019'!E21</f>
        <v>240459.61</v>
      </c>
      <c r="F14" s="14">
        <f>+'Maig 2019'!F21</f>
        <v>32.893650456787988</v>
      </c>
    </row>
    <row r="15" spans="1:6" ht="21" customHeight="1" x14ac:dyDescent="0.25">
      <c r="A15" s="13" t="s">
        <v>26</v>
      </c>
      <c r="B15" s="14">
        <f>+'Juny 2019'!B21</f>
        <v>39.71</v>
      </c>
      <c r="C15" s="14">
        <f>+'Juny 2019'!C21</f>
        <v>257716.07</v>
      </c>
      <c r="D15" s="14">
        <f>+'Juny 2019'!D21</f>
        <v>24.77</v>
      </c>
      <c r="E15" s="14">
        <f>+'Juny 2019'!E21</f>
        <v>246980.08</v>
      </c>
      <c r="F15" s="14">
        <f>+'Juny 2019'!F21</f>
        <v>32.398903223850624</v>
      </c>
    </row>
    <row r="16" spans="1:6" ht="21" customHeight="1" x14ac:dyDescent="0.25">
      <c r="A16" s="13" t="s">
        <v>27</v>
      </c>
      <c r="B16" s="14">
        <f>+'Juliol 2019'!B21</f>
        <v>51.82</v>
      </c>
      <c r="C16" s="14">
        <f>+'Juliol 2019'!C21</f>
        <v>235519.83</v>
      </c>
      <c r="D16" s="14">
        <f>+'Juliol 2019'!D21</f>
        <v>24.25</v>
      </c>
      <c r="E16" s="14">
        <f>+'Juliol 2019'!E21</f>
        <v>228823.41</v>
      </c>
      <c r="F16" s="14">
        <f>+'Juliol 2019'!F21</f>
        <v>38.233797229609713</v>
      </c>
    </row>
    <row r="17" spans="1:6" ht="21" customHeight="1" x14ac:dyDescent="0.25">
      <c r="A17" s="13" t="s">
        <v>28</v>
      </c>
      <c r="B17" s="14">
        <f>+'Agost 2019'!B21</f>
        <v>26.15</v>
      </c>
      <c r="C17" s="14">
        <f>+'Agost 2019'!C21</f>
        <v>209215.54</v>
      </c>
      <c r="D17" s="14">
        <f>+'Agost 2019'!D21</f>
        <v>22.38</v>
      </c>
      <c r="E17" s="14">
        <f>+'Agost 2019'!E21</f>
        <v>206501.15</v>
      </c>
      <c r="F17" s="14">
        <f>+'Agost 2019'!F21</f>
        <v>24.277307961823709</v>
      </c>
    </row>
    <row r="18" spans="1:6" ht="21" customHeight="1" x14ac:dyDescent="0.25">
      <c r="A18" s="13" t="s">
        <v>29</v>
      </c>
      <c r="B18" s="14">
        <f>+'Setembre 2019'!B21</f>
        <v>29.55</v>
      </c>
      <c r="C18" s="14">
        <f>+'Setembre 2019'!C21</f>
        <v>205234.75</v>
      </c>
      <c r="D18" s="14">
        <f>+'Setembre 2019'!D21</f>
        <v>21.53</v>
      </c>
      <c r="E18" s="14">
        <f>+'Setembre 2019'!E21</f>
        <v>241337.12</v>
      </c>
      <c r="F18" s="14">
        <f>+'Setembre 2019'!F21</f>
        <v>25.215818130461283</v>
      </c>
    </row>
    <row r="19" spans="1:6" ht="21" customHeight="1" x14ac:dyDescent="0.25">
      <c r="A19" s="13" t="s">
        <v>30</v>
      </c>
      <c r="B19" s="14">
        <f>+'Octubre 2019'!B21</f>
        <v>26.52</v>
      </c>
      <c r="C19" s="14">
        <f>+'Octubre 2019'!C21</f>
        <v>246342.19</v>
      </c>
      <c r="D19" s="14">
        <f>+'Octubre 2019'!D21</f>
        <v>24.75</v>
      </c>
      <c r="E19" s="14">
        <f>+'Octubre 2019'!E21</f>
        <v>261301.85</v>
      </c>
      <c r="F19" s="14">
        <f>+'Octubre 2019'!F21</f>
        <v>25.60892011319585</v>
      </c>
    </row>
    <row r="20" spans="1:6" ht="21" customHeight="1" x14ac:dyDescent="0.25">
      <c r="A20" s="13" t="s">
        <v>31</v>
      </c>
      <c r="B20" s="14">
        <f>+'Novembre 2019'!B21</f>
        <v>51.05</v>
      </c>
      <c r="C20" s="14">
        <f>+'Novembre 2019'!C21</f>
        <v>290902</v>
      </c>
      <c r="D20" s="14">
        <f>+'Novembre 2019'!D21</f>
        <v>19.829999999999998</v>
      </c>
      <c r="E20" s="14">
        <f>+'Novembre 2019'!E21</f>
        <v>238911.69</v>
      </c>
      <c r="F20" s="14">
        <f>+'Novembre 2019'!F21</f>
        <v>36.971800243025051</v>
      </c>
    </row>
    <row r="21" spans="1:6" ht="21" customHeight="1" x14ac:dyDescent="0.25">
      <c r="A21" s="13" t="s">
        <v>32</v>
      </c>
      <c r="B21" s="14">
        <f>+'Desembre 2019'!B21</f>
        <v>66.59</v>
      </c>
      <c r="C21" s="14">
        <f>+'Desembre 2019'!C21</f>
        <v>313860.56</v>
      </c>
      <c r="D21" s="14">
        <f>+'Desembre 2019'!D21</f>
        <v>23.56</v>
      </c>
      <c r="E21" s="14">
        <f>+'Desembre 2019'!E21</f>
        <v>246811.23</v>
      </c>
      <c r="F21" s="14">
        <f>+'Desembre 2019'!F21</f>
        <v>47.647924767536459</v>
      </c>
    </row>
    <row r="23" spans="1:6" ht="33.75" customHeight="1" x14ac:dyDescent="0.25">
      <c r="A23" s="47"/>
      <c r="B23" s="47"/>
      <c r="C23" s="47"/>
      <c r="D23" s="47"/>
      <c r="E23" s="47"/>
      <c r="F23" s="47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M22" sqref="M22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44" t="s">
        <v>34</v>
      </c>
      <c r="B8" s="45"/>
      <c r="C8" s="45"/>
      <c r="D8" s="45"/>
      <c r="E8" s="45"/>
      <c r="F8" s="46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2019'!B23</f>
        <v>15.41</v>
      </c>
      <c r="C10" s="8">
        <f>+'Gener 2019'!C23</f>
        <v>52889.87</v>
      </c>
      <c r="D10" s="8">
        <f>+'Gener 2019'!D23</f>
        <v>29.11</v>
      </c>
      <c r="E10" s="8">
        <f>+'Gener 2019'!E23</f>
        <v>1935.98</v>
      </c>
      <c r="F10" s="8">
        <f>+'Gener 2019'!F23</f>
        <v>15.893766799785137</v>
      </c>
    </row>
    <row r="11" spans="1:6" ht="21" customHeight="1" x14ac:dyDescent="0.25">
      <c r="A11" s="13" t="s">
        <v>22</v>
      </c>
      <c r="B11" s="8">
        <f>+'Febrer 2019'!B23</f>
        <v>13.87</v>
      </c>
      <c r="C11" s="8">
        <f>+'Febrer 2019'!C23</f>
        <v>47878.97</v>
      </c>
      <c r="D11" s="8">
        <f>+'Febrer 2019'!D23</f>
        <v>1.26</v>
      </c>
      <c r="E11" s="8">
        <f>+'Febrer 2019'!E23</f>
        <v>3210.04</v>
      </c>
      <c r="F11" s="8">
        <f>+'Febrer 2019'!F23</f>
        <v>13.077684697746149</v>
      </c>
    </row>
    <row r="12" spans="1:6" ht="21" customHeight="1" x14ac:dyDescent="0.25">
      <c r="A12" s="13" t="s">
        <v>23</v>
      </c>
      <c r="B12" s="8">
        <f>+'Març 2019'!B23</f>
        <v>6.97</v>
      </c>
      <c r="C12" s="8">
        <f>+'Març 2019'!C23</f>
        <v>47805.16</v>
      </c>
      <c r="D12" s="8">
        <f>+'Març 2019'!D23</f>
        <v>4.8499999999999996</v>
      </c>
      <c r="E12" s="8">
        <f>+'Març 2019'!E23</f>
        <v>11252.13</v>
      </c>
      <c r="F12" s="8">
        <f>+'Març 2019'!F23</f>
        <v>6.566078390999655</v>
      </c>
    </row>
    <row r="13" spans="1:6" ht="21" customHeight="1" x14ac:dyDescent="0.25">
      <c r="A13" s="13" t="s">
        <v>24</v>
      </c>
      <c r="B13" s="8">
        <f>+'Abril 2019'!B23</f>
        <v>4.6100000000000003</v>
      </c>
      <c r="C13" s="8">
        <f>+'Abril 2019'!C23</f>
        <v>39614.730000000003</v>
      </c>
      <c r="D13" s="8">
        <f>+'Abril 2019'!D23</f>
        <v>2.89</v>
      </c>
      <c r="E13" s="8">
        <f>+'Abril 2019'!E23</f>
        <v>12255.15</v>
      </c>
      <c r="F13" s="8">
        <f>+'Abril 2019'!F23</f>
        <v>4.2036204595036653</v>
      </c>
    </row>
    <row r="14" spans="1:6" ht="21" customHeight="1" x14ac:dyDescent="0.25">
      <c r="A14" s="13" t="s">
        <v>25</v>
      </c>
      <c r="B14" s="8">
        <f>+'Maig 2019'!B22</f>
        <v>3.76</v>
      </c>
      <c r="C14" s="8">
        <f>+'Maig 2019'!C22</f>
        <v>47780</v>
      </c>
      <c r="D14" s="8">
        <f>+'Maig 2019'!D22</f>
        <v>18.98</v>
      </c>
      <c r="E14" s="8">
        <f>+'Maig 2019'!E22</f>
        <v>1097.0899999999999</v>
      </c>
      <c r="F14" s="8">
        <f>+'Maig 2019'!F22</f>
        <v>4.1016265125440157</v>
      </c>
    </row>
    <row r="15" spans="1:6" ht="21" customHeight="1" x14ac:dyDescent="0.25">
      <c r="A15" s="13" t="s">
        <v>26</v>
      </c>
      <c r="B15" s="11">
        <f>+'Juny 2019'!B22</f>
        <v>7.71</v>
      </c>
      <c r="C15" s="11">
        <f>+'Juny 2019'!C22</f>
        <v>24036.97</v>
      </c>
      <c r="D15" s="11">
        <f>+'Juny 2019'!D22</f>
        <v>10.14</v>
      </c>
      <c r="E15" s="11">
        <f>+'Juny 2019'!E22</f>
        <v>19369.080000000002</v>
      </c>
      <c r="F15" s="11">
        <f>+'Juny 2019'!F22</f>
        <v>8.7943388053047915</v>
      </c>
    </row>
    <row r="16" spans="1:6" ht="21" customHeight="1" x14ac:dyDescent="0.25">
      <c r="A16" s="13" t="s">
        <v>27</v>
      </c>
      <c r="B16" s="11">
        <f>+'Juliol 2019'!B22</f>
        <v>7.97</v>
      </c>
      <c r="C16" s="11">
        <f>+'Juliol 2019'!C22</f>
        <v>48921.47</v>
      </c>
      <c r="D16" s="11">
        <f>+'Juliol 2019'!D22</f>
        <v>7.43</v>
      </c>
      <c r="E16" s="11">
        <f>+'Juliol 2019'!E22</f>
        <v>17256.89</v>
      </c>
      <c r="F16" s="11">
        <f>+'Juliol 2019'!F22</f>
        <v>7.8291877979448268</v>
      </c>
    </row>
    <row r="17" spans="1:6" ht="21" customHeight="1" x14ac:dyDescent="0.25">
      <c r="A17" s="13" t="s">
        <v>28</v>
      </c>
      <c r="B17" s="11">
        <f>+'Agost 2019'!B22</f>
        <v>10.46</v>
      </c>
      <c r="C17" s="11">
        <f>+'Agost 2019'!C22</f>
        <v>26593.66</v>
      </c>
      <c r="D17" s="11">
        <f>+'Agost 2019'!D22</f>
        <v>4.8899999999999997</v>
      </c>
      <c r="E17" s="11">
        <f>+'Agost 2019'!E22</f>
        <v>3910.73</v>
      </c>
      <c r="F17" s="11">
        <f>+'Agost 2019'!F22</f>
        <v>9.7459137291386604</v>
      </c>
    </row>
    <row r="18" spans="1:6" ht="21" customHeight="1" x14ac:dyDescent="0.25">
      <c r="A18" s="13" t="s">
        <v>29</v>
      </c>
      <c r="B18" s="11">
        <f>+'Setembre 2019'!B22</f>
        <v>7.26</v>
      </c>
      <c r="C18" s="11">
        <f>+'Setembre 2019'!C22</f>
        <v>94935.62</v>
      </c>
      <c r="D18" s="11">
        <f>+'Setembre 2019'!D22</f>
        <v>15.11</v>
      </c>
      <c r="E18" s="11">
        <f>+'Setembre 2019'!E22</f>
        <v>44322.34</v>
      </c>
      <c r="F18" s="11">
        <f>+'Setembre 2019'!F22</f>
        <v>9.7584594704676118</v>
      </c>
    </row>
    <row r="19" spans="1:6" ht="21" customHeight="1" x14ac:dyDescent="0.25">
      <c r="A19" s="13" t="s">
        <v>30</v>
      </c>
      <c r="B19" s="11">
        <f>+'Octubre 2019'!B22</f>
        <v>15.69</v>
      </c>
      <c r="C19" s="11">
        <f>+'Octubre 2019'!C22</f>
        <v>100953.2</v>
      </c>
      <c r="D19" s="11">
        <f>+'Octubre 2019'!D22</f>
        <v>8.9499999999999993</v>
      </c>
      <c r="E19" s="11">
        <f>+'Octubre 2019'!E22</f>
        <v>16741.98</v>
      </c>
      <c r="F19" s="11">
        <f>+'Octubre 2019'!F22</f>
        <v>14.731244125715257</v>
      </c>
    </row>
    <row r="20" spans="1:6" ht="21" customHeight="1" x14ac:dyDescent="0.25">
      <c r="A20" s="13" t="s">
        <v>31</v>
      </c>
      <c r="B20" s="11">
        <f>+'Novembre 2019'!B22</f>
        <v>7.73</v>
      </c>
      <c r="C20" s="11">
        <f>+'Novembre 2019'!C22</f>
        <v>70263.929999999993</v>
      </c>
      <c r="D20" s="11">
        <f>+'Novembre 2019'!D22</f>
        <v>5.62</v>
      </c>
      <c r="E20" s="11">
        <f>+'Novembre 2019'!E22</f>
        <v>21894.54</v>
      </c>
      <c r="F20" s="11">
        <f>+'Novembre 2019'!F22</f>
        <v>7.2287169448451127</v>
      </c>
    </row>
    <row r="21" spans="1:6" ht="21" customHeight="1" x14ac:dyDescent="0.25">
      <c r="A21" s="13" t="s">
        <v>32</v>
      </c>
      <c r="B21" s="11">
        <f>+'Desembre 2019'!B22</f>
        <v>6.99</v>
      </c>
      <c r="C21" s="11">
        <f>+'Desembre 2019'!C22</f>
        <v>88358.02</v>
      </c>
      <c r="D21" s="11">
        <f>+'Desembre 2019'!D22</f>
        <v>0.14000000000000001</v>
      </c>
      <c r="E21" s="11">
        <f>+'Desembre 2019'!E22</f>
        <v>42795.03</v>
      </c>
      <c r="F21" s="11">
        <f>+'Desembre 2019'!F22</f>
        <v>4.754855979331019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2"/>
  <sheetViews>
    <sheetView zoomScaleNormal="100" zoomScaleSheetLayoutView="100" workbookViewId="0">
      <selection activeCell="L23" sqref="L23"/>
    </sheetView>
  </sheetViews>
  <sheetFormatPr baseColWidth="10"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44" t="s">
        <v>34</v>
      </c>
      <c r="B9" s="45"/>
      <c r="C9" s="45"/>
      <c r="D9" s="45"/>
      <c r="E9" s="45"/>
      <c r="F9" s="46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.75" customHeight="1" x14ac:dyDescent="0.25">
      <c r="A11" s="9" t="s">
        <v>21</v>
      </c>
      <c r="B11" s="8">
        <f>+'Gener 2019'!B24</f>
        <v>6.68</v>
      </c>
      <c r="C11" s="8">
        <f>+'Gener 2019'!C24</f>
        <v>16368.81</v>
      </c>
      <c r="D11" s="8">
        <f>+'Gener 2019'!D24</f>
        <v>0</v>
      </c>
      <c r="E11" s="8">
        <f>+'Gener 2019'!E24</f>
        <v>0</v>
      </c>
      <c r="F11" s="8">
        <f>+'Gener 2019'!F24</f>
        <v>6.68</v>
      </c>
    </row>
    <row r="12" spans="1:6" ht="21" customHeight="1" x14ac:dyDescent="0.25">
      <c r="A12" s="13" t="s">
        <v>22</v>
      </c>
      <c r="B12" s="8">
        <f>+'Febrer 2019'!B24</f>
        <v>2</v>
      </c>
      <c r="C12" s="8">
        <f>+'Febrer 2019'!C24</f>
        <v>5560.8</v>
      </c>
      <c r="D12" s="8">
        <f>+'Febrer 2019'!D24</f>
        <v>0</v>
      </c>
      <c r="E12" s="8">
        <f>+'Febrer 2019'!E24</f>
        <v>0</v>
      </c>
      <c r="F12" s="8">
        <f>+'Febrer 2019'!F24</f>
        <v>2</v>
      </c>
    </row>
    <row r="13" spans="1:6" ht="21" customHeight="1" x14ac:dyDescent="0.25">
      <c r="A13" s="13" t="s">
        <v>23</v>
      </c>
      <c r="B13" s="8">
        <f>+'Març 2019'!B24</f>
        <v>2.58</v>
      </c>
      <c r="C13" s="8">
        <f>+'Març 2019'!C24</f>
        <v>3805.36</v>
      </c>
      <c r="D13" s="8">
        <f>+'Març 2019'!D24</f>
        <v>0</v>
      </c>
      <c r="E13" s="8">
        <f>+'Març 2019'!E24</f>
        <v>0</v>
      </c>
      <c r="F13" s="8">
        <f>+'Març 2019'!F24</f>
        <v>2.58</v>
      </c>
    </row>
    <row r="14" spans="1:6" ht="21" customHeight="1" x14ac:dyDescent="0.25">
      <c r="A14" s="13" t="s">
        <v>24</v>
      </c>
      <c r="B14" s="8">
        <f>+'Abril 2019'!B24</f>
        <v>3.99</v>
      </c>
      <c r="C14" s="8">
        <f>+'Abril 2019'!C24</f>
        <v>11577.2</v>
      </c>
      <c r="D14" s="8">
        <f>+'Abril 2019'!D24</f>
        <v>0</v>
      </c>
      <c r="E14" s="8">
        <f>+'Abril 2019'!E24</f>
        <v>0</v>
      </c>
      <c r="F14" s="8">
        <f>+'Abril 2019'!F24</f>
        <v>3.99</v>
      </c>
    </row>
    <row r="15" spans="1:6" ht="21" customHeight="1" x14ac:dyDescent="0.25">
      <c r="A15" s="13" t="s">
        <v>25</v>
      </c>
      <c r="B15" s="8">
        <f>+'Maig 2019'!B23</f>
        <v>4.95</v>
      </c>
      <c r="C15" s="8">
        <f>+'Maig 2019'!C23</f>
        <v>8616.64</v>
      </c>
      <c r="D15" s="8">
        <f>+'Maig 2019'!D23</f>
        <v>0</v>
      </c>
      <c r="E15" s="8">
        <f>+'Maig 2019'!E23</f>
        <v>0</v>
      </c>
      <c r="F15" s="8">
        <f>+'Maig 2019'!F23</f>
        <v>4.95</v>
      </c>
    </row>
    <row r="16" spans="1:6" ht="21" customHeight="1" x14ac:dyDescent="0.25">
      <c r="A16" s="13" t="s">
        <v>26</v>
      </c>
      <c r="B16" s="8">
        <f>+'Juny 2019'!B23</f>
        <v>6.45</v>
      </c>
      <c r="C16" s="8">
        <f>+'Juny 2019'!C23</f>
        <v>19145.22</v>
      </c>
      <c r="D16" s="8">
        <f>+'Juny 2019'!D23</f>
        <v>0</v>
      </c>
      <c r="E16" s="8">
        <f>+'Juny 2019'!E23</f>
        <v>0</v>
      </c>
      <c r="F16" s="8">
        <f>+'Juny 2019'!F23</f>
        <v>6.45</v>
      </c>
    </row>
    <row r="17" spans="1:6" ht="21" customHeight="1" x14ac:dyDescent="0.25">
      <c r="A17" s="13" t="s">
        <v>27</v>
      </c>
      <c r="B17" s="11">
        <f>+'Juliol 2019'!B23</f>
        <v>8.08</v>
      </c>
      <c r="C17" s="11">
        <f>+'Juliol 2019'!C23</f>
        <v>248.78</v>
      </c>
      <c r="D17" s="11">
        <f>+'Juliol 2019'!D23</f>
        <v>0</v>
      </c>
      <c r="E17" s="11">
        <f>+'Juliol 2019'!E23</f>
        <v>0</v>
      </c>
      <c r="F17" s="11">
        <f>+'Juliol 2019'!F23</f>
        <v>8.08</v>
      </c>
    </row>
    <row r="18" spans="1:6" ht="21" customHeight="1" x14ac:dyDescent="0.25">
      <c r="A18" s="13" t="s">
        <v>28</v>
      </c>
      <c r="B18" s="11">
        <f>+'Agost 2019'!B23</f>
        <v>4.95</v>
      </c>
      <c r="C18" s="11">
        <f>+'Agost 2019'!C23</f>
        <v>8616.64</v>
      </c>
      <c r="D18" s="11">
        <f>+'Agost 2019'!D23</f>
        <v>0</v>
      </c>
      <c r="E18" s="11">
        <f>+'Agost 2019'!E23</f>
        <v>0</v>
      </c>
      <c r="F18" s="11">
        <f>+'Agost 2019'!F23</f>
        <v>4.95</v>
      </c>
    </row>
    <row r="19" spans="1:6" ht="21" customHeight="1" x14ac:dyDescent="0.25">
      <c r="A19" s="13" t="s">
        <v>29</v>
      </c>
      <c r="B19" s="11">
        <f>+'Setembre 2019'!B23</f>
        <v>5.99</v>
      </c>
      <c r="C19" s="11">
        <f>+'Setembre 2019'!C23</f>
        <v>40852.47</v>
      </c>
      <c r="D19" s="11">
        <f>+'Setembre 2019'!D23</f>
        <v>0</v>
      </c>
      <c r="E19" s="11">
        <f>+'Setembre 2019'!E23</f>
        <v>0</v>
      </c>
      <c r="F19" s="11">
        <f>+'Setembre 2019'!F23</f>
        <v>5.99</v>
      </c>
    </row>
    <row r="20" spans="1:6" ht="21" customHeight="1" x14ac:dyDescent="0.25">
      <c r="A20" s="13" t="s">
        <v>30</v>
      </c>
      <c r="B20" s="11">
        <f>+'Octubre 2019'!B23</f>
        <v>2.85</v>
      </c>
      <c r="C20" s="11">
        <f>+'Octubre 2019'!C23</f>
        <v>528.79999999999995</v>
      </c>
      <c r="D20" s="11">
        <f>+'Octubre 2019'!D23</f>
        <v>0</v>
      </c>
      <c r="E20" s="11">
        <f>+'Octubre 2019'!E23</f>
        <v>0</v>
      </c>
      <c r="F20" s="11">
        <f>+'Octubre 2019'!F23</f>
        <v>2.85</v>
      </c>
    </row>
    <row r="21" spans="1:6" ht="21" customHeight="1" x14ac:dyDescent="0.25">
      <c r="A21" s="13" t="s">
        <v>31</v>
      </c>
      <c r="B21" s="11">
        <f>+'Novembre 2019'!B23</f>
        <v>1</v>
      </c>
      <c r="C21" s="11">
        <f>+'Novembre 2019'!C23</f>
        <v>45726.98</v>
      </c>
      <c r="D21" s="11">
        <f>+'Novembre 2019'!D23</f>
        <v>0</v>
      </c>
      <c r="E21" s="11">
        <f>+'Novembre 2019'!E23</f>
        <v>0</v>
      </c>
      <c r="F21" s="11">
        <f>+'Novembre 2019'!F23</f>
        <v>1</v>
      </c>
    </row>
    <row r="22" spans="1:6" ht="21" customHeight="1" x14ac:dyDescent="0.25">
      <c r="A22" s="13" t="s">
        <v>32</v>
      </c>
      <c r="B22" s="11">
        <f>+'Desembre 2019'!B23</f>
        <v>1.95</v>
      </c>
      <c r="C22" s="11">
        <f>+'Desembre 2019'!C23</f>
        <v>8565.36</v>
      </c>
      <c r="D22" s="11">
        <f>+'Desembre 2019'!D23</f>
        <v>0</v>
      </c>
      <c r="E22" s="11">
        <f>+'Desembre 2019'!E23</f>
        <v>0</v>
      </c>
      <c r="F22" s="11">
        <f>+'Desembre 2019'!F23</f>
        <v>1.95</v>
      </c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11" zoomScale="110" zoomScaleNormal="100" zoomScaleSheetLayoutView="11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37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11.07</v>
      </c>
      <c r="C12" s="19">
        <v>512103.81</v>
      </c>
      <c r="D12" s="18">
        <v>17.43</v>
      </c>
      <c r="E12" s="19">
        <v>942275.91</v>
      </c>
      <c r="F12" s="18">
        <f t="shared" ref="F12:F24" si="0">+((B12*C12)+(D12*E12))/(C12+E12)</f>
        <v>15.190570924627581</v>
      </c>
      <c r="H12" s="20">
        <f>+B12*C12</f>
        <v>5668989.1766999997</v>
      </c>
      <c r="I12" s="20">
        <f>+D12*E12</f>
        <v>16423869.111300001</v>
      </c>
      <c r="J12" s="20">
        <f>+H12+I12</f>
        <v>22092858.288000003</v>
      </c>
    </row>
    <row r="13" spans="1:10" s="20" customFormat="1" ht="21.75" customHeight="1" x14ac:dyDescent="0.25">
      <c r="A13" s="17" t="s">
        <v>2</v>
      </c>
      <c r="B13" s="18">
        <v>2</v>
      </c>
      <c r="C13" s="19">
        <v>20664.38</v>
      </c>
      <c r="D13" s="18">
        <v>7.73</v>
      </c>
      <c r="E13" s="19">
        <v>125587.38</v>
      </c>
      <c r="F13" s="18">
        <f t="shared" si="0"/>
        <v>6.9203899317177449</v>
      </c>
      <c r="H13" s="20">
        <f t="shared" ref="H13:H24" si="1">+B13*C13</f>
        <v>41328.76</v>
      </c>
      <c r="I13" s="20">
        <f t="shared" ref="I13:I24" si="2">+D13*E13</f>
        <v>970790.44740000006</v>
      </c>
      <c r="J13" s="20">
        <f t="shared" ref="J13:J24" si="3">+H13+I13</f>
        <v>1012119.2074000001</v>
      </c>
    </row>
    <row r="14" spans="1:10" s="20" customFormat="1" ht="21.75" customHeight="1" x14ac:dyDescent="0.25">
      <c r="A14" s="17" t="s">
        <v>3</v>
      </c>
      <c r="B14" s="18">
        <v>22.47</v>
      </c>
      <c r="C14" s="19">
        <v>12206.74</v>
      </c>
      <c r="D14" s="18">
        <v>5.45</v>
      </c>
      <c r="E14" s="19">
        <v>328601.84999999998</v>
      </c>
      <c r="F14" s="18">
        <f t="shared" si="0"/>
        <v>6.0596052766745112</v>
      </c>
      <c r="H14" s="20">
        <f t="shared" si="1"/>
        <v>274285.44779999997</v>
      </c>
      <c r="I14" s="20">
        <f t="shared" si="2"/>
        <v>1790880.0825</v>
      </c>
      <c r="J14" s="20">
        <f t="shared" si="3"/>
        <v>2065165.5303</v>
      </c>
    </row>
    <row r="15" spans="1:10" s="20" customFormat="1" ht="21.75" customHeight="1" x14ac:dyDescent="0.25">
      <c r="A15" s="17" t="s">
        <v>4</v>
      </c>
      <c r="B15" s="18">
        <v>8.91</v>
      </c>
      <c r="C15" s="19">
        <v>45650.44</v>
      </c>
      <c r="D15" s="18">
        <v>90</v>
      </c>
      <c r="E15" s="19">
        <v>19395.3</v>
      </c>
      <c r="F15" s="18">
        <f t="shared" si="0"/>
        <v>33.089367887889352</v>
      </c>
      <c r="H15" s="20">
        <f t="shared" si="1"/>
        <v>406745.4204</v>
      </c>
      <c r="I15" s="20">
        <f t="shared" si="2"/>
        <v>1745577</v>
      </c>
      <c r="J15" s="20">
        <f t="shared" si="3"/>
        <v>2152322.4204000002</v>
      </c>
    </row>
    <row r="16" spans="1:10" s="20" customFormat="1" ht="21.75" customHeight="1" x14ac:dyDescent="0.25">
      <c r="A16" s="17" t="s">
        <v>18</v>
      </c>
      <c r="B16" s="18">
        <v>13.93</v>
      </c>
      <c r="C16" s="19">
        <v>1790022.91</v>
      </c>
      <c r="D16" s="18">
        <v>3</v>
      </c>
      <c r="E16" s="19">
        <v>1597672.86</v>
      </c>
      <c r="F16" s="18">
        <f t="shared" ref="F16:F23" si="4">+((B16*C16)+(D16*E16))/(C16+E16)</f>
        <v>8.7752973509483692</v>
      </c>
      <c r="H16" s="20">
        <f t="shared" ref="H16:H23" si="5">+B16*C16</f>
        <v>24935019.136299998</v>
      </c>
      <c r="I16" s="20">
        <f t="shared" ref="I16:I23" si="6">+D16*E16</f>
        <v>4793018.58</v>
      </c>
      <c r="J16" s="20">
        <f t="shared" ref="J16:J23" si="7">+H16+I16</f>
        <v>29728037.716299996</v>
      </c>
    </row>
    <row r="17" spans="1:11" s="20" customFormat="1" ht="21.75" customHeight="1" x14ac:dyDescent="0.25">
      <c r="A17" s="17" t="s">
        <v>6</v>
      </c>
      <c r="B17" s="18">
        <v>49.94</v>
      </c>
      <c r="C17" s="19">
        <v>8712.6</v>
      </c>
      <c r="D17" s="18">
        <v>90</v>
      </c>
      <c r="E17" s="19">
        <v>15381.52</v>
      </c>
      <c r="F17" s="18">
        <f t="shared" si="4"/>
        <v>75.51402765488011</v>
      </c>
      <c r="H17" s="20">
        <f t="shared" si="5"/>
        <v>435107.24400000001</v>
      </c>
      <c r="I17" s="20">
        <f t="shared" si="6"/>
        <v>1384336.8</v>
      </c>
      <c r="J17" s="20">
        <f t="shared" si="7"/>
        <v>1819444.044</v>
      </c>
    </row>
    <row r="18" spans="1:11" s="20" customFormat="1" ht="21.75" customHeight="1" x14ac:dyDescent="0.25">
      <c r="A18" s="17" t="s">
        <v>19</v>
      </c>
      <c r="B18" s="18">
        <v>105.73</v>
      </c>
      <c r="C18" s="19">
        <v>8848.7900000000009</v>
      </c>
      <c r="D18" s="18">
        <v>0</v>
      </c>
      <c r="E18" s="19">
        <v>0</v>
      </c>
      <c r="F18" s="18">
        <f t="shared" si="4"/>
        <v>105.73</v>
      </c>
      <c r="H18" s="20">
        <f t="shared" si="5"/>
        <v>935582.56670000008</v>
      </c>
      <c r="I18" s="20">
        <f t="shared" si="6"/>
        <v>0</v>
      </c>
      <c r="J18" s="20">
        <f t="shared" si="7"/>
        <v>935582.56670000008</v>
      </c>
    </row>
    <row r="19" spans="1:11" s="20" customFormat="1" ht="21.75" customHeight="1" x14ac:dyDescent="0.25">
      <c r="A19" s="17" t="s">
        <v>17</v>
      </c>
      <c r="B19" s="18">
        <v>70.489999999999995</v>
      </c>
      <c r="C19" s="19">
        <v>37973.25</v>
      </c>
      <c r="D19" s="18">
        <v>0</v>
      </c>
      <c r="E19" s="19">
        <v>0</v>
      </c>
      <c r="F19" s="18">
        <f t="shared" si="4"/>
        <v>70.489999999999995</v>
      </c>
      <c r="H19" s="20">
        <f t="shared" si="5"/>
        <v>2676734.3924999996</v>
      </c>
      <c r="I19" s="20">
        <f t="shared" si="6"/>
        <v>0</v>
      </c>
      <c r="J19" s="20">
        <f t="shared" si="7"/>
        <v>2676734.3924999996</v>
      </c>
    </row>
    <row r="20" spans="1:11" s="20" customFormat="1" ht="21.75" customHeight="1" x14ac:dyDescent="0.25">
      <c r="A20" s="17" t="s">
        <v>33</v>
      </c>
      <c r="B20" s="18">
        <v>22.98</v>
      </c>
      <c r="C20" s="19">
        <v>7044.71</v>
      </c>
      <c r="D20" s="18">
        <v>16.18</v>
      </c>
      <c r="E20" s="19">
        <v>3169.96</v>
      </c>
      <c r="F20" s="18">
        <f t="shared" si="4"/>
        <v>20.869728400428013</v>
      </c>
      <c r="H20" s="20">
        <f t="shared" si="5"/>
        <v>161887.43580000001</v>
      </c>
      <c r="I20" s="20">
        <f t="shared" si="6"/>
        <v>51289.952799999999</v>
      </c>
      <c r="J20" s="20">
        <f t="shared" si="7"/>
        <v>213177.38860000001</v>
      </c>
      <c r="K20" s="27"/>
    </row>
    <row r="21" spans="1:11" s="20" customFormat="1" ht="21.75" customHeight="1" x14ac:dyDescent="0.25">
      <c r="A21" s="17" t="s">
        <v>7</v>
      </c>
      <c r="B21" s="21">
        <v>1.5</v>
      </c>
      <c r="C21" s="26">
        <v>289278.69</v>
      </c>
      <c r="D21" s="21">
        <v>4.28</v>
      </c>
      <c r="E21" s="26">
        <v>26448.49</v>
      </c>
      <c r="F21" s="21">
        <f t="shared" si="4"/>
        <v>1.7328808124786725</v>
      </c>
      <c r="H21" s="20">
        <f t="shared" si="5"/>
        <v>433918.03500000003</v>
      </c>
      <c r="I21" s="20">
        <f t="shared" si="6"/>
        <v>113199.53720000002</v>
      </c>
      <c r="J21" s="20">
        <f t="shared" si="7"/>
        <v>547117.57220000005</v>
      </c>
    </row>
    <row r="22" spans="1:11" s="20" customFormat="1" ht="21.75" customHeight="1" x14ac:dyDescent="0.25">
      <c r="A22" s="25" t="s">
        <v>20</v>
      </c>
      <c r="B22" s="18">
        <v>33.299999999999997</v>
      </c>
      <c r="C22" s="19">
        <v>219475.84</v>
      </c>
      <c r="D22" s="18">
        <v>27.92</v>
      </c>
      <c r="E22" s="19">
        <v>230484.95</v>
      </c>
      <c r="F22" s="18">
        <f t="shared" si="4"/>
        <v>30.544184252143392</v>
      </c>
      <c r="H22" s="20">
        <f t="shared" si="5"/>
        <v>7308545.4719999991</v>
      </c>
      <c r="I22" s="20">
        <f t="shared" si="6"/>
        <v>6435139.8040000005</v>
      </c>
      <c r="J22" s="20">
        <f t="shared" si="7"/>
        <v>13743685.276000001</v>
      </c>
    </row>
    <row r="23" spans="1:11" s="20" customFormat="1" ht="21.75" customHeight="1" x14ac:dyDescent="0.25">
      <c r="A23" s="17" t="s">
        <v>8</v>
      </c>
      <c r="B23" s="18">
        <v>6.97</v>
      </c>
      <c r="C23" s="19">
        <v>47805.16</v>
      </c>
      <c r="D23" s="18">
        <v>4.8499999999999996</v>
      </c>
      <c r="E23" s="19">
        <v>11252.13</v>
      </c>
      <c r="F23" s="18">
        <f t="shared" si="4"/>
        <v>6.566078390999655</v>
      </c>
      <c r="H23" s="20">
        <f t="shared" si="5"/>
        <v>333201.96520000004</v>
      </c>
      <c r="I23" s="20">
        <f t="shared" si="6"/>
        <v>54572.830499999989</v>
      </c>
      <c r="J23" s="20">
        <f t="shared" si="7"/>
        <v>387774.79570000002</v>
      </c>
    </row>
    <row r="24" spans="1:11" s="20" customFormat="1" ht="21.75" customHeight="1" x14ac:dyDescent="0.25">
      <c r="A24" s="17" t="s">
        <v>5</v>
      </c>
      <c r="B24" s="18">
        <v>2.58</v>
      </c>
      <c r="C24" s="19">
        <v>3805.36</v>
      </c>
      <c r="D24" s="18">
        <v>0</v>
      </c>
      <c r="E24" s="19">
        <v>0</v>
      </c>
      <c r="F24" s="18">
        <f t="shared" si="0"/>
        <v>2.58</v>
      </c>
      <c r="H24" s="20">
        <f t="shared" si="1"/>
        <v>9817.8288000000011</v>
      </c>
      <c r="I24" s="20">
        <f t="shared" si="2"/>
        <v>0</v>
      </c>
      <c r="J24" s="20">
        <f t="shared" si="3"/>
        <v>9817.8288000000011</v>
      </c>
    </row>
    <row r="25" spans="1:11" s="4" customFormat="1" ht="21.75" customHeight="1" x14ac:dyDescent="0.25">
      <c r="A25" s="41" t="s">
        <v>9</v>
      </c>
      <c r="B25" s="42"/>
      <c r="C25" s="22">
        <f>SUM(C12:C24)</f>
        <v>3003592.6799999997</v>
      </c>
      <c r="D25" s="22"/>
      <c r="E25" s="22">
        <f>SUM(E12:E24)</f>
        <v>3300270.3500000006</v>
      </c>
      <c r="F25" s="23">
        <f>+J25/(E25+C25)</f>
        <v>12.275621576584284</v>
      </c>
      <c r="J25" s="4">
        <f>SUM(J12:J24)</f>
        <v>77383837.026899979</v>
      </c>
    </row>
    <row r="26" spans="1:11" ht="24" customHeight="1" x14ac:dyDescent="0.25">
      <c r="A26" s="43"/>
      <c r="B26" s="43"/>
      <c r="C26" s="43"/>
      <c r="D26" s="43"/>
      <c r="E26" s="43"/>
      <c r="F26" s="43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6"/>
  <sheetViews>
    <sheetView showGridLines="0" view="pageBreakPreview" topLeftCell="A7" zoomScale="110" zoomScaleNormal="100" zoomScaleSheetLayoutView="11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39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13.01</v>
      </c>
      <c r="C12" s="19">
        <v>1574629.92</v>
      </c>
      <c r="D12" s="18">
        <v>7.65</v>
      </c>
      <c r="E12" s="19">
        <v>1382555.24</v>
      </c>
      <c r="F12" s="18">
        <f t="shared" ref="F12:F24" si="0">+((B12*C12)+(D12*E12))/(C12+E12)</f>
        <v>10.504070987966138</v>
      </c>
      <c r="H12" s="20">
        <f>+B12*C12</f>
        <v>20485935.259199999</v>
      </c>
      <c r="I12" s="20">
        <f>+D12*E12</f>
        <v>10576547.586000001</v>
      </c>
      <c r="J12" s="20">
        <f>+H12+I12</f>
        <v>31062482.845200002</v>
      </c>
    </row>
    <row r="13" spans="1:10" s="20" customFormat="1" ht="21.75" customHeight="1" x14ac:dyDescent="0.25">
      <c r="A13" s="17" t="s">
        <v>2</v>
      </c>
      <c r="B13" s="18">
        <v>15.86</v>
      </c>
      <c r="C13" s="19">
        <v>316148.69</v>
      </c>
      <c r="D13" s="18">
        <v>9.67</v>
      </c>
      <c r="E13" s="19">
        <v>304345.90000000002</v>
      </c>
      <c r="F13" s="18">
        <f t="shared" si="0"/>
        <v>12.823871802653427</v>
      </c>
      <c r="H13" s="20">
        <f t="shared" ref="H13:H24" si="1">+B13*C13</f>
        <v>5014118.2233999996</v>
      </c>
      <c r="I13" s="20">
        <f t="shared" ref="I13:I24" si="2">+D13*E13</f>
        <v>2943024.8530000001</v>
      </c>
      <c r="J13" s="20">
        <f t="shared" ref="J13:J24" si="3">+H13+I13</f>
        <v>7957143.0763999997</v>
      </c>
    </row>
    <row r="14" spans="1:10" s="20" customFormat="1" ht="21.75" customHeight="1" x14ac:dyDescent="0.25">
      <c r="A14" s="17" t="s">
        <v>3</v>
      </c>
      <c r="B14" s="18">
        <v>19.45</v>
      </c>
      <c r="C14" s="19">
        <v>551071.91</v>
      </c>
      <c r="D14" s="18">
        <v>4.2699999999999996</v>
      </c>
      <c r="E14" s="19">
        <v>482888.85</v>
      </c>
      <c r="F14" s="18">
        <f t="shared" si="0"/>
        <v>12.360511668740697</v>
      </c>
      <c r="H14" s="20">
        <f t="shared" si="1"/>
        <v>10718348.649499999</v>
      </c>
      <c r="I14" s="20">
        <f t="shared" si="2"/>
        <v>2061935.3894999996</v>
      </c>
      <c r="J14" s="20">
        <f t="shared" si="3"/>
        <v>12780284.038999999</v>
      </c>
    </row>
    <row r="15" spans="1:10" s="20" customFormat="1" ht="21.75" customHeight="1" x14ac:dyDescent="0.25">
      <c r="A15" s="17" t="s">
        <v>4</v>
      </c>
      <c r="B15" s="18">
        <v>15.8</v>
      </c>
      <c r="C15" s="19">
        <v>28061.07</v>
      </c>
      <c r="D15" s="18">
        <v>120</v>
      </c>
      <c r="E15" s="19">
        <v>17613.78</v>
      </c>
      <c r="F15" s="18">
        <f t="shared" si="0"/>
        <v>55.983073967402184</v>
      </c>
      <c r="H15" s="20">
        <f t="shared" si="1"/>
        <v>443364.90600000002</v>
      </c>
      <c r="I15" s="20">
        <f t="shared" si="2"/>
        <v>2113653.5999999996</v>
      </c>
      <c r="J15" s="20">
        <f t="shared" si="3"/>
        <v>2557018.5059999996</v>
      </c>
    </row>
    <row r="16" spans="1:10" s="20" customFormat="1" ht="21.75" customHeight="1" x14ac:dyDescent="0.25">
      <c r="A16" s="17" t="s">
        <v>18</v>
      </c>
      <c r="B16" s="18">
        <v>5.07</v>
      </c>
      <c r="C16" s="19">
        <v>1686893.15</v>
      </c>
      <c r="D16" s="18">
        <v>13</v>
      </c>
      <c r="E16" s="19">
        <v>107149.7</v>
      </c>
      <c r="F16" s="18">
        <f>+((B16*C16)+(D16*E16))/(C16+E16)</f>
        <v>5.5436214193546167</v>
      </c>
      <c r="H16" s="20">
        <f t="shared" ref="H16:H23" si="4">+B16*C16</f>
        <v>8552548.2705000006</v>
      </c>
      <c r="I16" s="20">
        <f t="shared" ref="I16:I23" si="5">+D16*E16</f>
        <v>1392946.0999999999</v>
      </c>
      <c r="J16" s="20">
        <f t="shared" ref="J16:J23" si="6">+H16+I16</f>
        <v>9945494.3705000002</v>
      </c>
    </row>
    <row r="17" spans="1:11" s="20" customFormat="1" ht="21.75" customHeight="1" x14ac:dyDescent="0.25">
      <c r="A17" s="17" t="s">
        <v>6</v>
      </c>
      <c r="B17" s="18">
        <v>27.22</v>
      </c>
      <c r="C17" s="19">
        <v>102613.72</v>
      </c>
      <c r="D17" s="18">
        <v>21</v>
      </c>
      <c r="E17" s="19">
        <v>21965.78</v>
      </c>
      <c r="F17" s="18">
        <f>+((B17*C17)+(D17*E17))/(C17+E17)</f>
        <v>26.123293466421039</v>
      </c>
      <c r="H17" s="20">
        <f t="shared" si="4"/>
        <v>2793145.4583999999</v>
      </c>
      <c r="I17" s="20">
        <f t="shared" si="5"/>
        <v>461281.38</v>
      </c>
      <c r="J17" s="20">
        <f t="shared" si="6"/>
        <v>3254426.8383999998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H18" s="20">
        <f t="shared" si="4"/>
        <v>0</v>
      </c>
      <c r="I18" s="20">
        <f t="shared" si="5"/>
        <v>0</v>
      </c>
      <c r="J18" s="20">
        <f t="shared" si="6"/>
        <v>0</v>
      </c>
    </row>
    <row r="19" spans="1:11" s="20" customFormat="1" ht="21.75" customHeight="1" x14ac:dyDescent="0.25">
      <c r="A19" s="17" t="s">
        <v>17</v>
      </c>
      <c r="B19" s="18">
        <v>6</v>
      </c>
      <c r="C19" s="19">
        <v>9733.2999999999993</v>
      </c>
      <c r="D19" s="18">
        <v>6.45</v>
      </c>
      <c r="E19" s="19">
        <v>3214.47</v>
      </c>
      <c r="F19" s="18">
        <f>+((B19*C19)+(D19*E19))/(C19+E19)</f>
        <v>6.1117189678222577</v>
      </c>
      <c r="H19" s="20">
        <f t="shared" si="4"/>
        <v>58399.799999999996</v>
      </c>
      <c r="I19" s="20">
        <f t="shared" si="5"/>
        <v>20733.3315</v>
      </c>
      <c r="J19" s="20">
        <f t="shared" si="6"/>
        <v>79133.131499999989</v>
      </c>
    </row>
    <row r="20" spans="1:11" s="20" customFormat="1" ht="21.75" customHeight="1" x14ac:dyDescent="0.25">
      <c r="A20" s="17" t="s">
        <v>33</v>
      </c>
      <c r="B20" s="18">
        <v>10.15</v>
      </c>
      <c r="C20" s="19">
        <v>54037.3</v>
      </c>
      <c r="D20" s="18">
        <v>17.48</v>
      </c>
      <c r="E20" s="19">
        <v>3193.87</v>
      </c>
      <c r="F20" s="18">
        <f>+((B20*C20)+(D20*E20))/(C20+E20)</f>
        <v>10.55906147995926</v>
      </c>
      <c r="H20" s="20">
        <f t="shared" si="4"/>
        <v>548478.59500000009</v>
      </c>
      <c r="I20" s="20">
        <f t="shared" si="5"/>
        <v>55828.847600000001</v>
      </c>
      <c r="J20" s="20">
        <f t="shared" si="6"/>
        <v>604307.44260000007</v>
      </c>
      <c r="K20" s="27"/>
    </row>
    <row r="21" spans="1:11" s="20" customFormat="1" ht="21.75" customHeight="1" x14ac:dyDescent="0.25">
      <c r="A21" s="17" t="s">
        <v>7</v>
      </c>
      <c r="B21" s="21">
        <v>0.51</v>
      </c>
      <c r="C21" s="26">
        <v>400424.85</v>
      </c>
      <c r="D21" s="21">
        <v>0</v>
      </c>
      <c r="E21" s="26">
        <v>0</v>
      </c>
      <c r="F21" s="21">
        <f>+((B21*C21)+(D21*E21))/(C21+E21)</f>
        <v>0.51</v>
      </c>
      <c r="H21" s="20">
        <f t="shared" si="4"/>
        <v>204216.6735</v>
      </c>
      <c r="I21" s="20">
        <f t="shared" si="5"/>
        <v>0</v>
      </c>
      <c r="J21" s="20">
        <f t="shared" si="6"/>
        <v>204216.6735</v>
      </c>
    </row>
    <row r="22" spans="1:11" s="20" customFormat="1" ht="21.75" customHeight="1" x14ac:dyDescent="0.25">
      <c r="A22" s="25" t="s">
        <v>20</v>
      </c>
      <c r="B22" s="18">
        <v>41.86</v>
      </c>
      <c r="C22" s="19">
        <v>176739.18</v>
      </c>
      <c r="D22" s="18">
        <v>31.47</v>
      </c>
      <c r="E22" s="19">
        <v>400373.54</v>
      </c>
      <c r="F22" s="18">
        <f>+((B22*C22)+(D22*E22))/(C22+E22)</f>
        <v>34.65190886556789</v>
      </c>
      <c r="H22" s="20">
        <f t="shared" si="4"/>
        <v>7398302.0747999996</v>
      </c>
      <c r="I22" s="20">
        <f t="shared" si="5"/>
        <v>12599755.303799998</v>
      </c>
      <c r="J22" s="20">
        <f t="shared" si="6"/>
        <v>19998057.378599998</v>
      </c>
    </row>
    <row r="23" spans="1:11" s="20" customFormat="1" ht="21.75" customHeight="1" x14ac:dyDescent="0.25">
      <c r="A23" s="17" t="s">
        <v>8</v>
      </c>
      <c r="B23" s="18">
        <v>4.6100000000000003</v>
      </c>
      <c r="C23" s="19">
        <v>39614.730000000003</v>
      </c>
      <c r="D23" s="18">
        <v>2.89</v>
      </c>
      <c r="E23" s="19">
        <v>12255.15</v>
      </c>
      <c r="F23" s="18">
        <f>+((B23*C23)+(D23*E23))/(C23+E23)</f>
        <v>4.2036204595036653</v>
      </c>
      <c r="H23" s="20">
        <f t="shared" si="4"/>
        <v>182623.90530000001</v>
      </c>
      <c r="I23" s="20">
        <f t="shared" si="5"/>
        <v>35417.383500000004</v>
      </c>
      <c r="J23" s="20">
        <f t="shared" si="6"/>
        <v>218041.28880000001</v>
      </c>
    </row>
    <row r="24" spans="1:11" s="20" customFormat="1" ht="21.75" customHeight="1" x14ac:dyDescent="0.25">
      <c r="A24" s="17" t="s">
        <v>5</v>
      </c>
      <c r="B24" s="18">
        <v>3.99</v>
      </c>
      <c r="C24" s="19">
        <v>11577.2</v>
      </c>
      <c r="D24" s="18">
        <v>0</v>
      </c>
      <c r="E24" s="19">
        <v>0</v>
      </c>
      <c r="F24" s="18">
        <f t="shared" si="0"/>
        <v>3.99</v>
      </c>
      <c r="H24" s="20">
        <f t="shared" si="1"/>
        <v>46193.028000000006</v>
      </c>
      <c r="I24" s="20">
        <f t="shared" si="2"/>
        <v>0</v>
      </c>
      <c r="J24" s="20">
        <f t="shared" si="3"/>
        <v>46193.028000000006</v>
      </c>
    </row>
    <row r="25" spans="1:11" s="4" customFormat="1" ht="21.75" customHeight="1" x14ac:dyDescent="0.25">
      <c r="A25" s="41" t="s">
        <v>9</v>
      </c>
      <c r="B25" s="42"/>
      <c r="C25" s="22">
        <f>SUM(C12:C24)</f>
        <v>4951545.0199999996</v>
      </c>
      <c r="D25" s="22"/>
      <c r="E25" s="22">
        <f>SUM(E12:E24)</f>
        <v>2735556.2800000003</v>
      </c>
      <c r="F25" s="23">
        <f>+J25/(E25+C25)</f>
        <v>11.539694243199319</v>
      </c>
      <c r="J25" s="4">
        <f>SUM(J12:J24)</f>
        <v>88706798.618499994</v>
      </c>
    </row>
    <row r="26" spans="1:11" ht="24" customHeight="1" x14ac:dyDescent="0.25">
      <c r="A26" s="43"/>
      <c r="B26" s="43"/>
      <c r="C26" s="43"/>
      <c r="D26" s="43"/>
      <c r="E26" s="43"/>
      <c r="F26" s="43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6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40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17.04</v>
      </c>
      <c r="C12" s="19">
        <v>1975349.46</v>
      </c>
      <c r="D12" s="18">
        <v>6.99</v>
      </c>
      <c r="E12" s="19">
        <v>762447.03</v>
      </c>
      <c r="F12" s="18">
        <f t="shared" ref="F12:F23" si="0">+((B12*C12)+(D12*E12))/(C12+E12)</f>
        <v>14.24118252781455</v>
      </c>
      <c r="H12" s="20">
        <f>+B12*C12</f>
        <v>33659954.7984</v>
      </c>
      <c r="I12" s="20">
        <f>+D12*E12</f>
        <v>5329504.7397000007</v>
      </c>
      <c r="J12" s="20">
        <f>+H12+I12</f>
        <v>38989459.538100004</v>
      </c>
    </row>
    <row r="13" spans="1:10" s="20" customFormat="1" ht="21.75" customHeight="1" x14ac:dyDescent="0.25">
      <c r="A13" s="17" t="s">
        <v>2</v>
      </c>
      <c r="B13" s="18">
        <v>19.21</v>
      </c>
      <c r="C13" s="19">
        <v>438167.39</v>
      </c>
      <c r="D13" s="18">
        <v>1.96</v>
      </c>
      <c r="E13" s="19">
        <v>93568.35</v>
      </c>
      <c r="F13" s="18">
        <f t="shared" si="0"/>
        <v>16.17455604526414</v>
      </c>
      <c r="H13" s="20">
        <f t="shared" ref="H13:H23" si="1">+B13*C13</f>
        <v>8417195.561900001</v>
      </c>
      <c r="I13" s="20">
        <f t="shared" ref="I13:I23" si="2">+D13*E13</f>
        <v>183393.96600000001</v>
      </c>
      <c r="J13" s="20">
        <f t="shared" ref="J13:J23" si="3">+H13+I13</f>
        <v>8600589.527900001</v>
      </c>
    </row>
    <row r="14" spans="1:10" s="20" customFormat="1" ht="21.75" customHeight="1" x14ac:dyDescent="0.25">
      <c r="A14" s="17" t="s">
        <v>3</v>
      </c>
      <c r="B14" s="18">
        <v>12.36</v>
      </c>
      <c r="C14" s="19">
        <v>491246.55</v>
      </c>
      <c r="D14" s="18">
        <v>13.28</v>
      </c>
      <c r="E14" s="19">
        <v>227307.89</v>
      </c>
      <c r="F14" s="18">
        <f t="shared" si="0"/>
        <v>12.651033284548351</v>
      </c>
      <c r="H14" s="20">
        <f t="shared" si="1"/>
        <v>6071807.358</v>
      </c>
      <c r="I14" s="20">
        <f t="shared" si="2"/>
        <v>3018648.7792000002</v>
      </c>
      <c r="J14" s="20">
        <f t="shared" si="3"/>
        <v>9090456.1371999998</v>
      </c>
    </row>
    <row r="15" spans="1:10" s="20" customFormat="1" ht="21.75" customHeight="1" x14ac:dyDescent="0.25">
      <c r="A15" s="17" t="s">
        <v>4</v>
      </c>
      <c r="B15" s="18">
        <v>6.7</v>
      </c>
      <c r="C15" s="19">
        <v>26791.84</v>
      </c>
      <c r="D15" s="18">
        <v>0</v>
      </c>
      <c r="E15" s="19">
        <v>935.44</v>
      </c>
      <c r="F15" s="18">
        <f t="shared" si="0"/>
        <v>6.4739609510922103</v>
      </c>
      <c r="H15" s="20">
        <f t="shared" si="1"/>
        <v>179505.32800000001</v>
      </c>
      <c r="I15" s="20">
        <f t="shared" si="2"/>
        <v>0</v>
      </c>
      <c r="J15" s="20">
        <f t="shared" si="3"/>
        <v>179505.32800000001</v>
      </c>
    </row>
    <row r="16" spans="1:10" s="20" customFormat="1" ht="21.75" customHeight="1" x14ac:dyDescent="0.25">
      <c r="A16" s="17" t="s">
        <v>18</v>
      </c>
      <c r="B16" s="18">
        <v>6.1</v>
      </c>
      <c r="C16" s="19">
        <v>2493370.67</v>
      </c>
      <c r="D16" s="18">
        <v>1</v>
      </c>
      <c r="E16" s="19">
        <v>1240196.58</v>
      </c>
      <c r="F16" s="18">
        <f>+((B16*C16)+(D16*E16))/(C16+E16)</f>
        <v>4.4059090316372362</v>
      </c>
      <c r="H16" s="20">
        <f t="shared" si="1"/>
        <v>15209561.086999999</v>
      </c>
      <c r="I16" s="20">
        <f t="shared" si="2"/>
        <v>1240196.58</v>
      </c>
      <c r="J16" s="20">
        <f t="shared" si="3"/>
        <v>16449757.666999999</v>
      </c>
    </row>
    <row r="17" spans="1:11" s="20" customFormat="1" ht="21.75" customHeight="1" x14ac:dyDescent="0.25">
      <c r="A17" s="17" t="s">
        <v>6</v>
      </c>
      <c r="B17" s="18">
        <v>21.4</v>
      </c>
      <c r="C17" s="19">
        <v>33473.43</v>
      </c>
      <c r="D17" s="18">
        <v>2</v>
      </c>
      <c r="E17" s="19">
        <v>22483.53</v>
      </c>
      <c r="F17" s="18">
        <f>+((B17*C17)+(D17*E17))/(C17+E17)</f>
        <v>13.605071862374226</v>
      </c>
      <c r="H17" s="20">
        <f t="shared" si="1"/>
        <v>716331.402</v>
      </c>
      <c r="I17" s="20">
        <f t="shared" si="2"/>
        <v>44967.06</v>
      </c>
      <c r="J17" s="20">
        <f t="shared" si="3"/>
        <v>761298.46200000006</v>
      </c>
    </row>
    <row r="18" spans="1:11" s="20" customFormat="1" ht="21.75" customHeight="1" x14ac:dyDescent="0.25">
      <c r="A18" s="17" t="s">
        <v>19</v>
      </c>
      <c r="B18" s="18">
        <v>0</v>
      </c>
      <c r="C18" s="19">
        <v>0</v>
      </c>
      <c r="D18" s="18">
        <v>0</v>
      </c>
      <c r="E18" s="19">
        <v>0</v>
      </c>
      <c r="F18" s="18">
        <v>0</v>
      </c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1" s="20" customFormat="1" ht="21.75" customHeight="1" x14ac:dyDescent="0.25">
      <c r="A19" s="17" t="s">
        <v>33</v>
      </c>
      <c r="B19" s="18">
        <v>12.99</v>
      </c>
      <c r="C19" s="19">
        <v>20716.78</v>
      </c>
      <c r="D19" s="18">
        <v>19.260000000000002</v>
      </c>
      <c r="E19" s="19">
        <v>4744.6899999999996</v>
      </c>
      <c r="F19" s="18">
        <f>+((B19*C19)+(D19*E19))/(C19+E19)</f>
        <v>14.158400972135547</v>
      </c>
      <c r="H19" s="20">
        <f t="shared" si="1"/>
        <v>269110.97220000002</v>
      </c>
      <c r="I19" s="20">
        <f t="shared" si="2"/>
        <v>91382.729399999997</v>
      </c>
      <c r="J19" s="20">
        <f t="shared" si="3"/>
        <v>360493.70160000003</v>
      </c>
      <c r="K19" s="27"/>
    </row>
    <row r="20" spans="1:11" s="20" customFormat="1" ht="21.75" customHeight="1" x14ac:dyDescent="0.25">
      <c r="A20" s="17" t="s">
        <v>7</v>
      </c>
      <c r="B20" s="21">
        <v>0</v>
      </c>
      <c r="C20" s="26">
        <v>377740.03</v>
      </c>
      <c r="D20" s="21">
        <v>9</v>
      </c>
      <c r="E20" s="26">
        <v>87.34</v>
      </c>
      <c r="F20" s="21">
        <f>+((B20*C20)+(D20*E20))/(C20+E20)</f>
        <v>2.0804739476655699E-3</v>
      </c>
      <c r="H20" s="20">
        <f t="shared" si="1"/>
        <v>0</v>
      </c>
      <c r="I20" s="20">
        <f t="shared" si="2"/>
        <v>786.06000000000006</v>
      </c>
      <c r="J20" s="20">
        <f t="shared" si="3"/>
        <v>786.06000000000006</v>
      </c>
    </row>
    <row r="21" spans="1:11" s="20" customFormat="1" ht="21.75" customHeight="1" x14ac:dyDescent="0.25">
      <c r="A21" s="25" t="s">
        <v>20</v>
      </c>
      <c r="B21" s="18">
        <v>39.67</v>
      </c>
      <c r="C21" s="19">
        <v>273719.84999999998</v>
      </c>
      <c r="D21" s="18">
        <v>25.18</v>
      </c>
      <c r="E21" s="19">
        <v>240459.61</v>
      </c>
      <c r="F21" s="18">
        <f>+((B21*C21)+(D21*E21))/(C21+E21)</f>
        <v>32.893650456787988</v>
      </c>
      <c r="H21" s="20">
        <f t="shared" si="1"/>
        <v>10858466.4495</v>
      </c>
      <c r="I21" s="20">
        <f t="shared" si="2"/>
        <v>6054772.9797999999</v>
      </c>
      <c r="J21" s="20">
        <f t="shared" si="3"/>
        <v>16913239.429299999</v>
      </c>
    </row>
    <row r="22" spans="1:11" s="20" customFormat="1" ht="21.75" customHeight="1" x14ac:dyDescent="0.25">
      <c r="A22" s="17" t="s">
        <v>8</v>
      </c>
      <c r="B22" s="18">
        <v>3.76</v>
      </c>
      <c r="C22" s="19">
        <v>47780</v>
      </c>
      <c r="D22" s="18">
        <v>18.98</v>
      </c>
      <c r="E22" s="19">
        <v>1097.0899999999999</v>
      </c>
      <c r="F22" s="18">
        <f>+((B22*C22)+(D22*E22))/(C22+E22)</f>
        <v>4.1016265125440157</v>
      </c>
      <c r="H22" s="20">
        <f t="shared" si="1"/>
        <v>179652.8</v>
      </c>
      <c r="I22" s="20">
        <f t="shared" si="2"/>
        <v>20822.768199999999</v>
      </c>
      <c r="J22" s="20">
        <f t="shared" si="3"/>
        <v>200475.56819999998</v>
      </c>
    </row>
    <row r="23" spans="1:11" s="20" customFormat="1" ht="21.75" customHeight="1" x14ac:dyDescent="0.25">
      <c r="A23" s="17" t="s">
        <v>5</v>
      </c>
      <c r="B23" s="18">
        <v>4.95</v>
      </c>
      <c r="C23" s="19">
        <v>8616.64</v>
      </c>
      <c r="D23" s="18">
        <v>0</v>
      </c>
      <c r="E23" s="19">
        <v>0</v>
      </c>
      <c r="F23" s="18">
        <f t="shared" si="0"/>
        <v>4.95</v>
      </c>
      <c r="H23" s="20">
        <f t="shared" si="1"/>
        <v>42652.368000000002</v>
      </c>
      <c r="I23" s="20">
        <f t="shared" si="2"/>
        <v>0</v>
      </c>
      <c r="J23" s="20">
        <f t="shared" si="3"/>
        <v>42652.368000000002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6186972.6399999997</v>
      </c>
      <c r="D24" s="22"/>
      <c r="E24" s="22">
        <f>SUM(E12:E23)</f>
        <v>2593327.5499999993</v>
      </c>
      <c r="F24" s="23">
        <f>+J24/(E24+C24)</f>
        <v>10.431159733195866</v>
      </c>
      <c r="J24" s="4">
        <f>SUM(J12:J23)</f>
        <v>91588713.787300006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4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41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7.7</v>
      </c>
      <c r="C12" s="30">
        <v>3030622.27</v>
      </c>
      <c r="D12" s="18">
        <v>2.82</v>
      </c>
      <c r="E12" s="19">
        <v>46982.27</v>
      </c>
      <c r="F12" s="28">
        <f t="shared" ref="F12:F23" si="0">+((B12*C12)+(D12*E12))/(C12+E12)</f>
        <v>7.6255026191246795</v>
      </c>
      <c r="H12" s="20">
        <f>+B12*C12</f>
        <v>23335791.479000002</v>
      </c>
      <c r="I12" s="20">
        <f>+D12*E12</f>
        <v>132490.00139999998</v>
      </c>
      <c r="J12" s="20">
        <f>+H12+I12</f>
        <v>23468281.480400003</v>
      </c>
    </row>
    <row r="13" spans="1:10" s="20" customFormat="1" ht="21.75" customHeight="1" x14ac:dyDescent="0.25">
      <c r="A13" s="17" t="s">
        <v>2</v>
      </c>
      <c r="B13" s="18">
        <v>11.61</v>
      </c>
      <c r="C13" s="30">
        <v>423416.49</v>
      </c>
      <c r="D13" s="18">
        <v>11</v>
      </c>
      <c r="E13" s="19">
        <v>5852.36</v>
      </c>
      <c r="F13" s="28">
        <f t="shared" si="0"/>
        <v>11.601683674228864</v>
      </c>
      <c r="H13" s="20">
        <f t="shared" ref="H13:H23" si="1">+B13*C13</f>
        <v>4915865.4488999993</v>
      </c>
      <c r="I13" s="20">
        <f t="shared" ref="I13:I23" si="2">+D13*E13</f>
        <v>64375.96</v>
      </c>
      <c r="J13" s="20">
        <f t="shared" ref="J13:J23" si="3">+H13+I13</f>
        <v>4980241.4088999992</v>
      </c>
    </row>
    <row r="14" spans="1:10" s="20" customFormat="1" ht="21.75" customHeight="1" x14ac:dyDescent="0.25">
      <c r="A14" s="17" t="s">
        <v>3</v>
      </c>
      <c r="B14" s="18">
        <v>25.37</v>
      </c>
      <c r="C14" s="30">
        <v>488817.64</v>
      </c>
      <c r="D14" s="18">
        <v>14.62</v>
      </c>
      <c r="E14" s="19">
        <v>115216.72</v>
      </c>
      <c r="F14" s="28">
        <f t="shared" si="0"/>
        <v>23.319487939725814</v>
      </c>
      <c r="H14" s="20">
        <f t="shared" si="1"/>
        <v>12401303.526800001</v>
      </c>
      <c r="I14" s="20">
        <f t="shared" si="2"/>
        <v>1684468.4464</v>
      </c>
      <c r="J14" s="20">
        <f t="shared" si="3"/>
        <v>14085771.973200001</v>
      </c>
    </row>
    <row r="15" spans="1:10" s="20" customFormat="1" ht="21.75" customHeight="1" x14ac:dyDescent="0.25">
      <c r="A15" s="17" t="s">
        <v>4</v>
      </c>
      <c r="B15" s="18">
        <v>7.94</v>
      </c>
      <c r="C15" s="30">
        <v>31783.68</v>
      </c>
      <c r="D15" s="18">
        <v>0</v>
      </c>
      <c r="E15" s="19">
        <v>0</v>
      </c>
      <c r="F15" s="28">
        <f t="shared" si="0"/>
        <v>7.94</v>
      </c>
      <c r="H15" s="20">
        <f t="shared" si="1"/>
        <v>252362.4192</v>
      </c>
      <c r="I15" s="20">
        <f t="shared" si="2"/>
        <v>0</v>
      </c>
      <c r="J15" s="20">
        <f t="shared" si="3"/>
        <v>252362.4192</v>
      </c>
    </row>
    <row r="16" spans="1:10" s="20" customFormat="1" ht="21.75" customHeight="1" x14ac:dyDescent="0.25">
      <c r="A16" s="17" t="s">
        <v>18</v>
      </c>
      <c r="B16" s="18">
        <v>6.43</v>
      </c>
      <c r="C16" s="30">
        <v>1557779.54</v>
      </c>
      <c r="D16" s="18">
        <v>9</v>
      </c>
      <c r="E16" s="19">
        <v>2720.22</v>
      </c>
      <c r="F16" s="28">
        <f t="shared" ref="F16:F22" si="4">+((B16*C16)+(D16*E16))/(C16+E16)</f>
        <v>6.4344799528838124</v>
      </c>
      <c r="H16" s="20">
        <f t="shared" si="1"/>
        <v>10016522.442199999</v>
      </c>
      <c r="I16" s="20">
        <f t="shared" si="2"/>
        <v>24481.98</v>
      </c>
      <c r="J16" s="20">
        <f t="shared" si="3"/>
        <v>10041004.4222</v>
      </c>
    </row>
    <row r="17" spans="1:11" s="20" customFormat="1" ht="21.75" customHeight="1" x14ac:dyDescent="0.25">
      <c r="A17" s="17" t="s">
        <v>6</v>
      </c>
      <c r="B17" s="18">
        <v>12.58</v>
      </c>
      <c r="C17" s="30">
        <v>24535.95</v>
      </c>
      <c r="D17" s="18">
        <v>11</v>
      </c>
      <c r="E17" s="19">
        <v>9548.9599999999991</v>
      </c>
      <c r="F17" s="28">
        <f t="shared" si="4"/>
        <v>12.137359640967219</v>
      </c>
      <c r="H17" s="20">
        <f t="shared" si="1"/>
        <v>308662.25099999999</v>
      </c>
      <c r="I17" s="20">
        <f t="shared" si="2"/>
        <v>105038.56</v>
      </c>
      <c r="J17" s="20">
        <f t="shared" si="3"/>
        <v>413700.81099999999</v>
      </c>
    </row>
    <row r="18" spans="1:11" s="20" customFormat="1" ht="21.75" customHeight="1" x14ac:dyDescent="0.25">
      <c r="A18" s="17" t="s">
        <v>19</v>
      </c>
      <c r="B18" s="18">
        <v>8</v>
      </c>
      <c r="C18" s="30">
        <v>3112.29</v>
      </c>
      <c r="D18" s="18">
        <v>0</v>
      </c>
      <c r="E18" s="19">
        <v>0</v>
      </c>
      <c r="F18" s="28">
        <f t="shared" si="4"/>
        <v>8</v>
      </c>
      <c r="H18" s="20">
        <f t="shared" si="1"/>
        <v>24898.32</v>
      </c>
      <c r="I18" s="20">
        <f t="shared" si="2"/>
        <v>0</v>
      </c>
      <c r="J18" s="20">
        <f t="shared" si="3"/>
        <v>24898.32</v>
      </c>
    </row>
    <row r="19" spans="1:11" s="20" customFormat="1" ht="21.75" customHeight="1" x14ac:dyDescent="0.25">
      <c r="A19" s="17" t="s">
        <v>33</v>
      </c>
      <c r="B19" s="18">
        <v>32.96</v>
      </c>
      <c r="C19" s="30">
        <v>4374.37</v>
      </c>
      <c r="D19" s="18">
        <v>33.549999999999997</v>
      </c>
      <c r="E19" s="19">
        <v>7604.71</v>
      </c>
      <c r="F19" s="28">
        <f t="shared" si="4"/>
        <v>33.334551209274835</v>
      </c>
      <c r="H19" s="20">
        <f t="shared" si="1"/>
        <v>144179.2352</v>
      </c>
      <c r="I19" s="20">
        <f t="shared" si="2"/>
        <v>255138.02049999998</v>
      </c>
      <c r="J19" s="20">
        <f t="shared" si="3"/>
        <v>399317.25569999998</v>
      </c>
      <c r="K19" s="27"/>
    </row>
    <row r="20" spans="1:11" s="20" customFormat="1" ht="21.75" customHeight="1" x14ac:dyDescent="0.25">
      <c r="A20" s="17" t="s">
        <v>7</v>
      </c>
      <c r="B20" s="21">
        <v>0.28999999999999998</v>
      </c>
      <c r="C20" s="31">
        <v>401418.1</v>
      </c>
      <c r="D20" s="21">
        <v>0</v>
      </c>
      <c r="E20" s="26">
        <v>0</v>
      </c>
      <c r="F20" s="29">
        <f t="shared" si="4"/>
        <v>0.28999999999999998</v>
      </c>
      <c r="H20" s="20">
        <f t="shared" si="1"/>
        <v>116411.24899999998</v>
      </c>
      <c r="I20" s="20">
        <f t="shared" si="2"/>
        <v>0</v>
      </c>
      <c r="J20" s="20">
        <f t="shared" si="3"/>
        <v>116411.24899999998</v>
      </c>
    </row>
    <row r="21" spans="1:11" s="20" customFormat="1" ht="21.75" customHeight="1" x14ac:dyDescent="0.25">
      <c r="A21" s="25" t="s">
        <v>20</v>
      </c>
      <c r="B21" s="18">
        <v>39.71</v>
      </c>
      <c r="C21" s="30">
        <v>257716.07</v>
      </c>
      <c r="D21" s="18">
        <v>24.77</v>
      </c>
      <c r="E21" s="19">
        <v>246980.08</v>
      </c>
      <c r="F21" s="28">
        <f t="shared" si="4"/>
        <v>32.398903223850624</v>
      </c>
      <c r="H21" s="20">
        <f t="shared" si="1"/>
        <v>10233905.139700001</v>
      </c>
      <c r="I21" s="20">
        <f t="shared" si="2"/>
        <v>6117696.5815999992</v>
      </c>
      <c r="J21" s="20">
        <f t="shared" si="3"/>
        <v>16351601.7213</v>
      </c>
    </row>
    <row r="22" spans="1:11" s="20" customFormat="1" ht="21.75" customHeight="1" x14ac:dyDescent="0.25">
      <c r="A22" s="17" t="s">
        <v>8</v>
      </c>
      <c r="B22" s="18">
        <v>7.71</v>
      </c>
      <c r="C22" s="30">
        <v>24036.97</v>
      </c>
      <c r="D22" s="18">
        <v>10.14</v>
      </c>
      <c r="E22" s="19">
        <v>19369.080000000002</v>
      </c>
      <c r="F22" s="28">
        <f t="shared" si="4"/>
        <v>8.7943388053047915</v>
      </c>
      <c r="H22" s="20">
        <f t="shared" si="1"/>
        <v>185325.0387</v>
      </c>
      <c r="I22" s="20">
        <f t="shared" si="2"/>
        <v>196402.47120000003</v>
      </c>
      <c r="J22" s="20">
        <f t="shared" si="3"/>
        <v>381727.50990000006</v>
      </c>
    </row>
    <row r="23" spans="1:11" s="20" customFormat="1" ht="21.75" customHeight="1" x14ac:dyDescent="0.25">
      <c r="A23" s="17" t="s">
        <v>5</v>
      </c>
      <c r="B23" s="18">
        <v>6.45</v>
      </c>
      <c r="C23" s="30">
        <v>19145.22</v>
      </c>
      <c r="D23" s="18">
        <v>0</v>
      </c>
      <c r="E23" s="19">
        <v>0</v>
      </c>
      <c r="F23" s="28">
        <f t="shared" si="0"/>
        <v>6.45</v>
      </c>
      <c r="H23" s="20">
        <f t="shared" si="1"/>
        <v>123486.66900000001</v>
      </c>
      <c r="I23" s="20">
        <f t="shared" si="2"/>
        <v>0</v>
      </c>
      <c r="J23" s="20">
        <f t="shared" si="3"/>
        <v>123486.66900000001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6266758.5899999999</v>
      </c>
      <c r="D24" s="22"/>
      <c r="E24" s="22">
        <f>SUM(E12:E23)</f>
        <v>454274.39999999997</v>
      </c>
      <c r="F24" s="23">
        <f>+J24/(E24+C24)</f>
        <v>10.510111369026326</v>
      </c>
      <c r="J24" s="4">
        <f>SUM(J12:J23)</f>
        <v>70638805.239800006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10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42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8.3000000000000007</v>
      </c>
      <c r="C12" s="30">
        <v>1135257.19</v>
      </c>
      <c r="D12" s="18">
        <v>3.31</v>
      </c>
      <c r="E12" s="19">
        <v>677721.96</v>
      </c>
      <c r="F12" s="28">
        <f t="shared" ref="F12:F23" si="0">+((B12*C12)+(D12*E12))/(C12+E12)</f>
        <v>6.4346544551270775</v>
      </c>
      <c r="H12" s="20">
        <f>+B12*C12</f>
        <v>9422634.6770000011</v>
      </c>
      <c r="I12" s="20">
        <f>+D12*E12</f>
        <v>2243259.6875999998</v>
      </c>
      <c r="J12" s="20">
        <f>+H12+I12</f>
        <v>11665894.364600001</v>
      </c>
    </row>
    <row r="13" spans="1:10" s="20" customFormat="1" ht="21.75" customHeight="1" x14ac:dyDescent="0.25">
      <c r="A13" s="17" t="s">
        <v>2</v>
      </c>
      <c r="B13" s="18">
        <v>11</v>
      </c>
      <c r="C13" s="30">
        <v>407916.06</v>
      </c>
      <c r="D13" s="18">
        <v>2.75</v>
      </c>
      <c r="E13" s="19">
        <v>51763.43</v>
      </c>
      <c r="F13" s="28">
        <f t="shared" si="0"/>
        <v>10.070986835849475</v>
      </c>
      <c r="H13" s="20">
        <f t="shared" ref="H13:H23" si="1">+B13*C13</f>
        <v>4487076.66</v>
      </c>
      <c r="I13" s="20">
        <f t="shared" ref="I13:I23" si="2">+D13*E13</f>
        <v>142349.4325</v>
      </c>
      <c r="J13" s="20">
        <f t="shared" ref="J13:J23" si="3">+H13+I13</f>
        <v>4629426.0925000003</v>
      </c>
    </row>
    <row r="14" spans="1:10" s="20" customFormat="1" ht="21.75" customHeight="1" x14ac:dyDescent="0.25">
      <c r="A14" s="17" t="s">
        <v>3</v>
      </c>
      <c r="B14" s="18">
        <v>12.53</v>
      </c>
      <c r="C14" s="30">
        <v>469329.12</v>
      </c>
      <c r="D14" s="18">
        <v>5.2</v>
      </c>
      <c r="E14" s="19">
        <v>289426.82</v>
      </c>
      <c r="F14" s="28">
        <f t="shared" si="0"/>
        <v>9.7339776181521565</v>
      </c>
      <c r="H14" s="20">
        <f t="shared" si="1"/>
        <v>5880693.8735999996</v>
      </c>
      <c r="I14" s="20">
        <f t="shared" si="2"/>
        <v>1505019.4640000002</v>
      </c>
      <c r="J14" s="20">
        <f t="shared" si="3"/>
        <v>7385713.3376000002</v>
      </c>
    </row>
    <row r="15" spans="1:10" s="20" customFormat="1" ht="21.75" customHeight="1" x14ac:dyDescent="0.25">
      <c r="A15" s="17" t="s">
        <v>4</v>
      </c>
      <c r="B15" s="18">
        <v>9.61</v>
      </c>
      <c r="C15" s="30">
        <v>42053.1</v>
      </c>
      <c r="D15" s="18">
        <v>11.38</v>
      </c>
      <c r="E15" s="19">
        <v>2067.75</v>
      </c>
      <c r="F15" s="28">
        <f t="shared" si="0"/>
        <v>9.692952107676982</v>
      </c>
      <c r="H15" s="20">
        <f t="shared" si="1"/>
        <v>404130.29099999997</v>
      </c>
      <c r="I15" s="20">
        <f t="shared" si="2"/>
        <v>23530.995000000003</v>
      </c>
      <c r="J15" s="20">
        <f t="shared" si="3"/>
        <v>427661.28599999996</v>
      </c>
    </row>
    <row r="16" spans="1:10" s="20" customFormat="1" ht="21.75" customHeight="1" x14ac:dyDescent="0.25">
      <c r="A16" s="17" t="s">
        <v>18</v>
      </c>
      <c r="B16" s="18">
        <v>1.03</v>
      </c>
      <c r="C16" s="19">
        <v>1037229.25</v>
      </c>
      <c r="D16" s="18">
        <v>2</v>
      </c>
      <c r="E16" s="19">
        <v>1469198.73</v>
      </c>
      <c r="F16" s="18">
        <f t="shared" si="0"/>
        <v>1.5985871604816668</v>
      </c>
      <c r="H16" s="20">
        <f t="shared" si="1"/>
        <v>1068346.1274999999</v>
      </c>
      <c r="I16" s="20">
        <f t="shared" si="2"/>
        <v>2938397.46</v>
      </c>
      <c r="J16" s="20">
        <f t="shared" si="3"/>
        <v>4006743.5874999999</v>
      </c>
    </row>
    <row r="17" spans="1:11" s="20" customFormat="1" ht="21.75" customHeight="1" x14ac:dyDescent="0.25">
      <c r="A17" s="17" t="s">
        <v>6</v>
      </c>
      <c r="B17" s="18">
        <v>12.33</v>
      </c>
      <c r="C17" s="30">
        <v>67330.44</v>
      </c>
      <c r="D17" s="18">
        <v>19</v>
      </c>
      <c r="E17" s="19">
        <v>110</v>
      </c>
      <c r="F17" s="28">
        <f t="shared" si="0"/>
        <v>12.340879229139075</v>
      </c>
      <c r="H17" s="20">
        <f t="shared" si="1"/>
        <v>830184.32520000008</v>
      </c>
      <c r="I17" s="20">
        <f t="shared" si="2"/>
        <v>2090</v>
      </c>
      <c r="J17" s="20">
        <f t="shared" si="3"/>
        <v>832274.32520000008</v>
      </c>
    </row>
    <row r="18" spans="1:11" s="20" customFormat="1" ht="21.75" customHeight="1" x14ac:dyDescent="0.25">
      <c r="A18" s="17" t="s">
        <v>19</v>
      </c>
      <c r="B18" s="18">
        <v>2.6</v>
      </c>
      <c r="C18" s="30">
        <v>24621.24</v>
      </c>
      <c r="D18" s="18">
        <v>0</v>
      </c>
      <c r="E18" s="19">
        <v>0</v>
      </c>
      <c r="F18" s="28">
        <f t="shared" si="0"/>
        <v>2.6</v>
      </c>
      <c r="H18" s="20">
        <f t="shared" si="1"/>
        <v>64015.224000000009</v>
      </c>
      <c r="I18" s="20">
        <f t="shared" si="2"/>
        <v>0</v>
      </c>
      <c r="J18" s="20">
        <f t="shared" si="3"/>
        <v>64015.224000000009</v>
      </c>
    </row>
    <row r="19" spans="1:11" s="20" customFormat="1" ht="21.75" customHeight="1" x14ac:dyDescent="0.25">
      <c r="A19" s="17" t="s">
        <v>33</v>
      </c>
      <c r="B19" s="18">
        <v>45.62</v>
      </c>
      <c r="C19" s="19">
        <v>8276.89</v>
      </c>
      <c r="D19" s="18">
        <v>16.75</v>
      </c>
      <c r="E19" s="19">
        <v>4846.8599999999997</v>
      </c>
      <c r="F19" s="18">
        <f t="shared" si="0"/>
        <v>34.957738969425655</v>
      </c>
      <c r="H19" s="20">
        <f t="shared" si="1"/>
        <v>377591.72179999994</v>
      </c>
      <c r="I19" s="20">
        <f t="shared" si="2"/>
        <v>81184.904999999999</v>
      </c>
      <c r="J19" s="20">
        <f t="shared" si="3"/>
        <v>458776.62679999997</v>
      </c>
      <c r="K19" s="27"/>
    </row>
    <row r="20" spans="1:11" s="20" customFormat="1" ht="21.75" customHeight="1" x14ac:dyDescent="0.25">
      <c r="A20" s="17" t="s">
        <v>7</v>
      </c>
      <c r="B20" s="21">
        <v>0.85</v>
      </c>
      <c r="C20" s="31">
        <v>208106.65</v>
      </c>
      <c r="D20" s="21">
        <v>0</v>
      </c>
      <c r="E20" s="26">
        <v>0</v>
      </c>
      <c r="F20" s="29">
        <f t="shared" si="0"/>
        <v>0.85</v>
      </c>
      <c r="H20" s="20">
        <f t="shared" si="1"/>
        <v>176890.6525</v>
      </c>
      <c r="I20" s="20">
        <f t="shared" si="2"/>
        <v>0</v>
      </c>
      <c r="J20" s="20">
        <f t="shared" si="3"/>
        <v>176890.6525</v>
      </c>
    </row>
    <row r="21" spans="1:11" s="20" customFormat="1" ht="21.75" customHeight="1" x14ac:dyDescent="0.25">
      <c r="A21" s="25" t="s">
        <v>20</v>
      </c>
      <c r="B21" s="18">
        <v>51.82</v>
      </c>
      <c r="C21" s="19">
        <v>235519.83</v>
      </c>
      <c r="D21" s="18">
        <v>24.25</v>
      </c>
      <c r="E21" s="19">
        <v>228823.41</v>
      </c>
      <c r="F21" s="18">
        <f t="shared" si="0"/>
        <v>38.233797229609713</v>
      </c>
      <c r="H21" s="20">
        <f t="shared" si="1"/>
        <v>12204637.590599999</v>
      </c>
      <c r="I21" s="20">
        <f t="shared" si="2"/>
        <v>5548967.6924999999</v>
      </c>
      <c r="J21" s="20">
        <f t="shared" si="3"/>
        <v>17753605.283099998</v>
      </c>
    </row>
    <row r="22" spans="1:11" s="20" customFormat="1" ht="21.75" customHeight="1" x14ac:dyDescent="0.25">
      <c r="A22" s="17" t="s">
        <v>8</v>
      </c>
      <c r="B22" s="18">
        <v>7.97</v>
      </c>
      <c r="C22" s="30">
        <v>48921.47</v>
      </c>
      <c r="D22" s="18">
        <v>7.43</v>
      </c>
      <c r="E22" s="19">
        <v>17256.89</v>
      </c>
      <c r="F22" s="28">
        <f t="shared" si="0"/>
        <v>7.8291877979448268</v>
      </c>
      <c r="H22" s="20">
        <f t="shared" si="1"/>
        <v>389904.11589999998</v>
      </c>
      <c r="I22" s="20">
        <f t="shared" si="2"/>
        <v>128218.69269999999</v>
      </c>
      <c r="J22" s="20">
        <f t="shared" si="3"/>
        <v>518122.80859999999</v>
      </c>
    </row>
    <row r="23" spans="1:11" s="20" customFormat="1" ht="21.75" customHeight="1" x14ac:dyDescent="0.25">
      <c r="A23" s="17" t="s">
        <v>5</v>
      </c>
      <c r="B23" s="18">
        <v>8.08</v>
      </c>
      <c r="C23" s="30">
        <v>248.78</v>
      </c>
      <c r="D23" s="18">
        <v>0</v>
      </c>
      <c r="E23" s="19">
        <v>0</v>
      </c>
      <c r="F23" s="28">
        <f t="shared" si="0"/>
        <v>8.08</v>
      </c>
      <c r="H23" s="20">
        <f t="shared" si="1"/>
        <v>2010.1424</v>
      </c>
      <c r="I23" s="20">
        <f t="shared" si="2"/>
        <v>0</v>
      </c>
      <c r="J23" s="20">
        <f t="shared" si="3"/>
        <v>2010.1424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3684810.0200000005</v>
      </c>
      <c r="D24" s="22"/>
      <c r="E24" s="22">
        <f>SUM(E12:E23)</f>
        <v>2741215.85</v>
      </c>
      <c r="F24" s="23">
        <f>+J24/(E24+C24)</f>
        <v>7.4573515109113604</v>
      </c>
      <c r="J24" s="4">
        <f>SUM(J12:J23)</f>
        <v>47921133.730799995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7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customWidth="1"/>
    <col min="8" max="10" width="11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43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8.1</v>
      </c>
      <c r="C12" s="30">
        <v>1060421.19</v>
      </c>
      <c r="D12" s="18">
        <v>4.54</v>
      </c>
      <c r="E12" s="19">
        <v>343868.88</v>
      </c>
      <c r="F12" s="28">
        <f t="shared" ref="F12:F23" si="0">+((B12*C12)+(D12*E12))/(C12+E12)</f>
        <v>7.2282618605997833</v>
      </c>
      <c r="H12" s="20">
        <f>+B12*C12</f>
        <v>8589411.6389999986</v>
      </c>
      <c r="I12" s="20">
        <f>+D12*E12</f>
        <v>1561164.7152</v>
      </c>
      <c r="J12" s="20">
        <f>+H12+I12</f>
        <v>10150576.354199998</v>
      </c>
    </row>
    <row r="13" spans="1:10" s="20" customFormat="1" ht="21.75" customHeight="1" x14ac:dyDescent="0.25">
      <c r="A13" s="17" t="s">
        <v>2</v>
      </c>
      <c r="B13" s="18">
        <v>7.45</v>
      </c>
      <c r="C13" s="30">
        <v>160854.56</v>
      </c>
      <c r="D13" s="18">
        <v>5.26</v>
      </c>
      <c r="E13" s="19">
        <v>242647.88</v>
      </c>
      <c r="F13" s="28">
        <f t="shared" si="0"/>
        <v>6.1330343400153913</v>
      </c>
      <c r="H13" s="20">
        <f t="shared" ref="H13:H23" si="1">+B13*C13</f>
        <v>1198366.4720000001</v>
      </c>
      <c r="I13" s="20">
        <f t="shared" ref="I13:I23" si="2">+D13*E13</f>
        <v>1276327.8488</v>
      </c>
      <c r="J13" s="20">
        <f t="shared" ref="J13:J23" si="3">+H13+I13</f>
        <v>2474694.3207999999</v>
      </c>
    </row>
    <row r="14" spans="1:10" s="20" customFormat="1" ht="21.75" customHeight="1" x14ac:dyDescent="0.25">
      <c r="A14" s="17" t="s">
        <v>3</v>
      </c>
      <c r="B14" s="18">
        <v>9.4499999999999993</v>
      </c>
      <c r="C14" s="30">
        <v>326271.90000000002</v>
      </c>
      <c r="D14" s="18">
        <v>32.14</v>
      </c>
      <c r="E14" s="19">
        <v>113663.22</v>
      </c>
      <c r="F14" s="28">
        <f t="shared" si="0"/>
        <v>15.312270013360152</v>
      </c>
      <c r="H14" s="20">
        <f t="shared" si="1"/>
        <v>3083269.4550000001</v>
      </c>
      <c r="I14" s="20">
        <f t="shared" si="2"/>
        <v>3653135.8908000002</v>
      </c>
      <c r="J14" s="20">
        <f t="shared" si="3"/>
        <v>6736405.3458000002</v>
      </c>
    </row>
    <row r="15" spans="1:10" s="20" customFormat="1" ht="21.75" customHeight="1" x14ac:dyDescent="0.25">
      <c r="A15" s="17" t="s">
        <v>4</v>
      </c>
      <c r="B15" s="18">
        <v>7</v>
      </c>
      <c r="C15" s="30">
        <v>1143.67</v>
      </c>
      <c r="D15" s="18">
        <v>10.57</v>
      </c>
      <c r="E15" s="19">
        <v>6138.09</v>
      </c>
      <c r="F15" s="28">
        <f t="shared" si="0"/>
        <v>10.009297381402298</v>
      </c>
      <c r="H15" s="20">
        <f t="shared" si="1"/>
        <v>8005.6900000000005</v>
      </c>
      <c r="I15" s="20">
        <f t="shared" si="2"/>
        <v>64879.611300000004</v>
      </c>
      <c r="J15" s="20">
        <f t="shared" si="3"/>
        <v>72885.301300000006</v>
      </c>
    </row>
    <row r="16" spans="1:10" s="20" customFormat="1" ht="21.75" customHeight="1" x14ac:dyDescent="0.25">
      <c r="A16" s="17" t="s">
        <v>18</v>
      </c>
      <c r="B16" s="18">
        <v>4.68</v>
      </c>
      <c r="C16" s="19">
        <v>3474621.39</v>
      </c>
      <c r="D16" s="18">
        <v>8</v>
      </c>
      <c r="E16" s="19">
        <v>3913.14</v>
      </c>
      <c r="F16" s="18">
        <f t="shared" si="0"/>
        <v>4.6837347982858741</v>
      </c>
      <c r="H16" s="20">
        <f t="shared" si="1"/>
        <v>16261228.1052</v>
      </c>
      <c r="I16" s="20">
        <f t="shared" si="2"/>
        <v>31305.119999999999</v>
      </c>
      <c r="J16" s="20">
        <f t="shared" si="3"/>
        <v>16292533.225199999</v>
      </c>
    </row>
    <row r="17" spans="1:11" s="20" customFormat="1" ht="21.75" customHeight="1" x14ac:dyDescent="0.25">
      <c r="A17" s="17" t="s">
        <v>6</v>
      </c>
      <c r="B17" s="18">
        <v>9.14</v>
      </c>
      <c r="C17" s="30">
        <v>13943.41</v>
      </c>
      <c r="D17" s="18">
        <v>15.93</v>
      </c>
      <c r="E17" s="19">
        <v>27916.31</v>
      </c>
      <c r="F17" s="28">
        <f t="shared" si="0"/>
        <v>13.668261175660035</v>
      </c>
      <c r="H17" s="20">
        <f t="shared" si="1"/>
        <v>127442.76740000001</v>
      </c>
      <c r="I17" s="20">
        <f t="shared" si="2"/>
        <v>444706.81829999998</v>
      </c>
      <c r="J17" s="20">
        <f t="shared" si="3"/>
        <v>572149.58569999994</v>
      </c>
    </row>
    <row r="18" spans="1:11" s="20" customFormat="1" ht="21.75" customHeight="1" x14ac:dyDescent="0.25">
      <c r="A18" s="17" t="s">
        <v>19</v>
      </c>
      <c r="B18" s="18">
        <v>5.77</v>
      </c>
      <c r="C18" s="30">
        <v>47127.24</v>
      </c>
      <c r="D18" s="18">
        <v>9</v>
      </c>
      <c r="E18" s="19">
        <v>3997.84</v>
      </c>
      <c r="F18" s="28">
        <f t="shared" si="0"/>
        <v>6.0225770756740129</v>
      </c>
      <c r="H18" s="20">
        <f t="shared" si="1"/>
        <v>271924.17479999998</v>
      </c>
      <c r="I18" s="20">
        <f t="shared" si="2"/>
        <v>35980.559999999998</v>
      </c>
      <c r="J18" s="20">
        <f t="shared" si="3"/>
        <v>307904.73479999998</v>
      </c>
    </row>
    <row r="19" spans="1:11" s="20" customFormat="1" ht="21.75" customHeight="1" x14ac:dyDescent="0.25">
      <c r="A19" s="17" t="s">
        <v>33</v>
      </c>
      <c r="B19" s="18">
        <v>34.26</v>
      </c>
      <c r="C19" s="19">
        <v>4586.28</v>
      </c>
      <c r="D19" s="18">
        <v>22.04</v>
      </c>
      <c r="E19" s="19">
        <v>4827.87</v>
      </c>
      <c r="F19" s="18">
        <f t="shared" si="0"/>
        <v>27.993202530233741</v>
      </c>
      <c r="H19" s="20">
        <f t="shared" si="1"/>
        <v>157125.95279999997</v>
      </c>
      <c r="I19" s="20">
        <f t="shared" si="2"/>
        <v>106406.2548</v>
      </c>
      <c r="J19" s="20">
        <f t="shared" si="3"/>
        <v>263532.20759999997</v>
      </c>
      <c r="K19" s="27"/>
    </row>
    <row r="20" spans="1:11" s="20" customFormat="1" ht="21.75" customHeight="1" x14ac:dyDescent="0.25">
      <c r="A20" s="17" t="s">
        <v>7</v>
      </c>
      <c r="B20" s="21">
        <v>0</v>
      </c>
      <c r="C20" s="26">
        <v>174117.2</v>
      </c>
      <c r="D20" s="21">
        <v>0</v>
      </c>
      <c r="E20" s="26">
        <v>0</v>
      </c>
      <c r="F20" s="21">
        <f t="shared" si="0"/>
        <v>0</v>
      </c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1" s="20" customFormat="1" ht="21.75" customHeight="1" x14ac:dyDescent="0.25">
      <c r="A21" s="25" t="s">
        <v>20</v>
      </c>
      <c r="B21" s="18">
        <v>26.15</v>
      </c>
      <c r="C21" s="19">
        <v>209215.54</v>
      </c>
      <c r="D21" s="18">
        <v>22.38</v>
      </c>
      <c r="E21" s="19">
        <v>206501.15</v>
      </c>
      <c r="F21" s="18">
        <f t="shared" si="0"/>
        <v>24.277307961823709</v>
      </c>
      <c r="H21" s="20">
        <f t="shared" si="1"/>
        <v>5470986.3710000003</v>
      </c>
      <c r="I21" s="20">
        <f t="shared" si="2"/>
        <v>4621495.7369999997</v>
      </c>
      <c r="J21" s="20">
        <f t="shared" si="3"/>
        <v>10092482.107999999</v>
      </c>
    </row>
    <row r="22" spans="1:11" s="20" customFormat="1" ht="21.75" customHeight="1" x14ac:dyDescent="0.25">
      <c r="A22" s="17" t="s">
        <v>8</v>
      </c>
      <c r="B22" s="18">
        <v>10.46</v>
      </c>
      <c r="C22" s="30">
        <v>26593.66</v>
      </c>
      <c r="D22" s="18">
        <v>4.8899999999999997</v>
      </c>
      <c r="E22" s="19">
        <v>3910.73</v>
      </c>
      <c r="F22" s="28">
        <f t="shared" si="0"/>
        <v>9.7459137291386604</v>
      </c>
      <c r="H22" s="20">
        <f t="shared" si="1"/>
        <v>278169.68360000005</v>
      </c>
      <c r="I22" s="20">
        <f t="shared" si="2"/>
        <v>19123.469699999998</v>
      </c>
      <c r="J22" s="20">
        <f t="shared" si="3"/>
        <v>297293.15330000006</v>
      </c>
    </row>
    <row r="23" spans="1:11" s="20" customFormat="1" ht="21.75" customHeight="1" x14ac:dyDescent="0.25">
      <c r="A23" s="17" t="s">
        <v>5</v>
      </c>
      <c r="B23" s="18">
        <v>4.95</v>
      </c>
      <c r="C23" s="30">
        <v>8616.64</v>
      </c>
      <c r="D23" s="18">
        <v>0</v>
      </c>
      <c r="E23" s="19">
        <v>0</v>
      </c>
      <c r="F23" s="28">
        <f t="shared" si="0"/>
        <v>4.95</v>
      </c>
      <c r="H23" s="20">
        <f t="shared" si="1"/>
        <v>42652.368000000002</v>
      </c>
      <c r="I23" s="20">
        <f t="shared" si="2"/>
        <v>0</v>
      </c>
      <c r="J23" s="20">
        <f t="shared" si="3"/>
        <v>42652.368000000002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5507512.6800000006</v>
      </c>
      <c r="D24" s="22"/>
      <c r="E24" s="22">
        <f>SUM(E12:E23)</f>
        <v>957385.11</v>
      </c>
      <c r="F24" s="23">
        <f>+J24/(E24+C24)</f>
        <v>7.3169151688475473</v>
      </c>
      <c r="J24" s="4">
        <f>SUM(J12:J23)</f>
        <v>47303108.704699993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K25"/>
  <sheetViews>
    <sheetView showGridLines="0" view="pageBreakPreview" topLeftCell="A10" zoomScale="120" zoomScaleNormal="100" zoomScaleSheetLayoutView="120" workbookViewId="0">
      <selection activeCell="H10" sqref="H1:J1048576"/>
    </sheetView>
  </sheetViews>
  <sheetFormatPr baseColWidth="10" defaultColWidth="11.42578125" defaultRowHeight="15" x14ac:dyDescent="0.25"/>
  <cols>
    <col min="1" max="1" width="54.42578125" style="15" customWidth="1"/>
    <col min="2" max="6" width="15.28515625" style="24" customWidth="1"/>
    <col min="7" max="7" width="11.42578125" style="15" hidden="1" customWidth="1"/>
    <col min="8" max="8" width="13.42578125" style="15" hidden="1" customWidth="1"/>
    <col min="9" max="9" width="12.42578125" style="15" hidden="1" customWidth="1"/>
    <col min="10" max="10" width="13.42578125" style="15" hidden="1" customWidth="1"/>
    <col min="11" max="16384" width="11.42578125" style="15"/>
  </cols>
  <sheetData>
    <row r="9" spans="1:10" ht="21" customHeight="1" x14ac:dyDescent="0.25">
      <c r="A9" s="35" t="s">
        <v>16</v>
      </c>
      <c r="B9" s="36"/>
      <c r="C9" s="36"/>
      <c r="D9" s="36"/>
      <c r="E9" s="36"/>
      <c r="F9" s="37"/>
    </row>
    <row r="10" spans="1:10" ht="21" customHeight="1" x14ac:dyDescent="0.25">
      <c r="A10" s="38" t="s">
        <v>44</v>
      </c>
      <c r="B10" s="39"/>
      <c r="C10" s="39"/>
      <c r="D10" s="39"/>
      <c r="E10" s="39"/>
      <c r="F10" s="40"/>
    </row>
    <row r="11" spans="1:10" s="16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0" customFormat="1" ht="21.75" customHeight="1" x14ac:dyDescent="0.25">
      <c r="A12" s="17" t="s">
        <v>1</v>
      </c>
      <c r="B12" s="18">
        <v>9.85</v>
      </c>
      <c r="C12" s="19">
        <v>1345312.82</v>
      </c>
      <c r="D12" s="18">
        <v>3.4</v>
      </c>
      <c r="E12" s="19">
        <v>470682.28</v>
      </c>
      <c r="F12" s="18">
        <f t="shared" ref="F12:F23" si="0">+((B12*C12)+(D12*E12))/(C12+E12)</f>
        <v>8.1782439991165177</v>
      </c>
      <c r="H12" s="32">
        <f>+B12*C12</f>
        <v>13251331.277000001</v>
      </c>
      <c r="I12" s="32">
        <f>+D12*E12</f>
        <v>1600319.7520000001</v>
      </c>
      <c r="J12" s="32">
        <f>+H12+I12</f>
        <v>14851651.029000001</v>
      </c>
    </row>
    <row r="13" spans="1:10" s="20" customFormat="1" ht="21.75" customHeight="1" x14ac:dyDescent="0.25">
      <c r="A13" s="17" t="s">
        <v>2</v>
      </c>
      <c r="B13" s="18">
        <v>13.44</v>
      </c>
      <c r="C13" s="19">
        <v>245614.06</v>
      </c>
      <c r="D13" s="18">
        <v>3.99</v>
      </c>
      <c r="E13" s="19">
        <v>160052.93</v>
      </c>
      <c r="F13" s="18">
        <f t="shared" si="0"/>
        <v>9.7115719400782403</v>
      </c>
      <c r="H13" s="32">
        <f t="shared" ref="H13:H23" si="1">+B13*C13</f>
        <v>3301052.9663999998</v>
      </c>
      <c r="I13" s="32">
        <f t="shared" ref="I13:I23" si="2">+D13*E13</f>
        <v>638611.19070000004</v>
      </c>
      <c r="J13" s="32">
        <f t="shared" ref="J13:J23" si="3">+H13+I13</f>
        <v>3939664.1571</v>
      </c>
    </row>
    <row r="14" spans="1:10" s="20" customFormat="1" ht="21.75" customHeight="1" x14ac:dyDescent="0.25">
      <c r="A14" s="17" t="s">
        <v>3</v>
      </c>
      <c r="B14" s="18">
        <v>17.920000000000002</v>
      </c>
      <c r="C14" s="19">
        <v>298010.36</v>
      </c>
      <c r="D14" s="18">
        <v>39.24</v>
      </c>
      <c r="E14" s="19">
        <v>11999.86</v>
      </c>
      <c r="F14" s="18">
        <f t="shared" si="0"/>
        <v>18.745253487449546</v>
      </c>
      <c r="H14" s="32">
        <f t="shared" si="1"/>
        <v>5340345.6512000002</v>
      </c>
      <c r="I14" s="32">
        <f t="shared" si="2"/>
        <v>470874.50640000007</v>
      </c>
      <c r="J14" s="32">
        <f t="shared" si="3"/>
        <v>5811220.1576000005</v>
      </c>
    </row>
    <row r="15" spans="1:10" s="20" customFormat="1" ht="21.75" customHeight="1" x14ac:dyDescent="0.25">
      <c r="A15" s="17" t="s">
        <v>4</v>
      </c>
      <c r="B15" s="18">
        <v>23.54</v>
      </c>
      <c r="C15" s="19">
        <v>6138.09</v>
      </c>
      <c r="D15" s="18">
        <v>0</v>
      </c>
      <c r="E15" s="19">
        <v>87.12</v>
      </c>
      <c r="F15" s="18">
        <f t="shared" si="0"/>
        <v>23.21056455926788</v>
      </c>
      <c r="H15" s="32">
        <f t="shared" si="1"/>
        <v>144490.63860000001</v>
      </c>
      <c r="I15" s="32">
        <f t="shared" si="2"/>
        <v>0</v>
      </c>
      <c r="J15" s="32">
        <f t="shared" si="3"/>
        <v>144490.63860000001</v>
      </c>
    </row>
    <row r="16" spans="1:10" s="20" customFormat="1" ht="21.75" customHeight="1" x14ac:dyDescent="0.25">
      <c r="A16" s="17" t="s">
        <v>18</v>
      </c>
      <c r="B16" s="18">
        <v>3.3</v>
      </c>
      <c r="C16" s="19">
        <v>79003.37</v>
      </c>
      <c r="D16" s="18">
        <v>0</v>
      </c>
      <c r="E16" s="19">
        <v>0</v>
      </c>
      <c r="F16" s="18">
        <f t="shared" si="0"/>
        <v>3.3</v>
      </c>
      <c r="H16" s="32">
        <f t="shared" si="1"/>
        <v>260711.12099999998</v>
      </c>
      <c r="I16" s="32">
        <f t="shared" si="2"/>
        <v>0</v>
      </c>
      <c r="J16" s="32">
        <f t="shared" si="3"/>
        <v>260711.12099999998</v>
      </c>
    </row>
    <row r="17" spans="1:11" s="20" customFormat="1" ht="21.75" customHeight="1" x14ac:dyDescent="0.25">
      <c r="A17" s="17" t="s">
        <v>6</v>
      </c>
      <c r="B17" s="18">
        <v>18.87</v>
      </c>
      <c r="C17" s="19">
        <v>74011.97</v>
      </c>
      <c r="D17" s="18">
        <v>14</v>
      </c>
      <c r="E17" s="19">
        <v>10108.870000000001</v>
      </c>
      <c r="F17" s="18">
        <f t="shared" si="0"/>
        <v>18.284768125235079</v>
      </c>
      <c r="H17" s="32">
        <f t="shared" si="1"/>
        <v>1396605.8739</v>
      </c>
      <c r="I17" s="32">
        <f t="shared" si="2"/>
        <v>141524.18000000002</v>
      </c>
      <c r="J17" s="32">
        <f t="shared" si="3"/>
        <v>1538130.0538999999</v>
      </c>
    </row>
    <row r="18" spans="1:11" s="20" customFormat="1" ht="21.75" customHeight="1" x14ac:dyDescent="0.25">
      <c r="A18" s="17" t="s">
        <v>19</v>
      </c>
      <c r="B18" s="18">
        <v>14.98</v>
      </c>
      <c r="C18" s="19">
        <v>23912.23</v>
      </c>
      <c r="D18" s="18">
        <v>0</v>
      </c>
      <c r="E18" s="19">
        <v>0</v>
      </c>
      <c r="F18" s="18">
        <f t="shared" si="0"/>
        <v>14.979999999999999</v>
      </c>
      <c r="H18" s="32">
        <f t="shared" si="1"/>
        <v>358205.20539999998</v>
      </c>
      <c r="I18" s="32">
        <f t="shared" si="2"/>
        <v>0</v>
      </c>
      <c r="J18" s="32">
        <f t="shared" si="3"/>
        <v>358205.20539999998</v>
      </c>
    </row>
    <row r="19" spans="1:11" s="20" customFormat="1" ht="21.75" customHeight="1" x14ac:dyDescent="0.25">
      <c r="A19" s="17" t="s">
        <v>33</v>
      </c>
      <c r="B19" s="18">
        <v>33.159999999999997</v>
      </c>
      <c r="C19" s="19">
        <v>5712.42</v>
      </c>
      <c r="D19" s="18">
        <v>17.52</v>
      </c>
      <c r="E19" s="19">
        <v>5974.26</v>
      </c>
      <c r="F19" s="18">
        <f t="shared" si="0"/>
        <v>25.164792943761615</v>
      </c>
      <c r="H19" s="32">
        <f t="shared" si="1"/>
        <v>189423.84719999999</v>
      </c>
      <c r="I19" s="32">
        <f t="shared" si="2"/>
        <v>104669.0352</v>
      </c>
      <c r="J19" s="32">
        <f t="shared" si="3"/>
        <v>294092.8824</v>
      </c>
      <c r="K19" s="27"/>
    </row>
    <row r="20" spans="1:11" s="20" customFormat="1" ht="21.75" customHeight="1" x14ac:dyDescent="0.25">
      <c r="A20" s="17" t="s">
        <v>7</v>
      </c>
      <c r="B20" s="21">
        <v>0</v>
      </c>
      <c r="C20" s="26">
        <v>92072.38</v>
      </c>
      <c r="D20" s="21">
        <v>0</v>
      </c>
      <c r="E20" s="26">
        <v>0</v>
      </c>
      <c r="F20" s="21">
        <f t="shared" si="0"/>
        <v>0</v>
      </c>
      <c r="H20" s="32">
        <f t="shared" si="1"/>
        <v>0</v>
      </c>
      <c r="I20" s="32">
        <f t="shared" si="2"/>
        <v>0</v>
      </c>
      <c r="J20" s="32">
        <f t="shared" si="3"/>
        <v>0</v>
      </c>
    </row>
    <row r="21" spans="1:11" s="20" customFormat="1" ht="21.75" customHeight="1" x14ac:dyDescent="0.25">
      <c r="A21" s="25" t="s">
        <v>20</v>
      </c>
      <c r="B21" s="18">
        <v>29.55</v>
      </c>
      <c r="C21" s="19">
        <v>205234.75</v>
      </c>
      <c r="D21" s="18">
        <v>21.53</v>
      </c>
      <c r="E21" s="19">
        <v>241337.12</v>
      </c>
      <c r="F21" s="18">
        <f t="shared" si="0"/>
        <v>25.215818130461283</v>
      </c>
      <c r="H21" s="32">
        <f t="shared" si="1"/>
        <v>6064686.8624999998</v>
      </c>
      <c r="I21" s="32">
        <f t="shared" si="2"/>
        <v>5195988.1935999999</v>
      </c>
      <c r="J21" s="32">
        <f t="shared" si="3"/>
        <v>11260675.0561</v>
      </c>
    </row>
    <row r="22" spans="1:11" s="20" customFormat="1" ht="21.75" customHeight="1" x14ac:dyDescent="0.25">
      <c r="A22" s="17" t="s">
        <v>8</v>
      </c>
      <c r="B22" s="18">
        <v>7.26</v>
      </c>
      <c r="C22" s="19">
        <v>94935.62</v>
      </c>
      <c r="D22" s="18">
        <v>15.11</v>
      </c>
      <c r="E22" s="19">
        <v>44322.34</v>
      </c>
      <c r="F22" s="18">
        <f t="shared" si="0"/>
        <v>9.7584594704676118</v>
      </c>
      <c r="H22" s="32">
        <f t="shared" si="1"/>
        <v>689232.60119999992</v>
      </c>
      <c r="I22" s="32">
        <f t="shared" si="2"/>
        <v>669710.55739999993</v>
      </c>
      <c r="J22" s="32">
        <f t="shared" si="3"/>
        <v>1358943.1585999997</v>
      </c>
    </row>
    <row r="23" spans="1:11" s="20" customFormat="1" ht="21.75" customHeight="1" x14ac:dyDescent="0.25">
      <c r="A23" s="17" t="s">
        <v>5</v>
      </c>
      <c r="B23" s="18">
        <v>5.99</v>
      </c>
      <c r="C23" s="19">
        <v>40852.47</v>
      </c>
      <c r="D23" s="18">
        <v>0</v>
      </c>
      <c r="E23" s="19">
        <v>0</v>
      </c>
      <c r="F23" s="18">
        <f t="shared" si="0"/>
        <v>5.99</v>
      </c>
      <c r="H23" s="32">
        <f t="shared" si="1"/>
        <v>244706.29530000003</v>
      </c>
      <c r="I23" s="32">
        <f t="shared" si="2"/>
        <v>0</v>
      </c>
      <c r="J23" s="32">
        <f t="shared" si="3"/>
        <v>244706.29530000003</v>
      </c>
    </row>
    <row r="24" spans="1:11" s="4" customFormat="1" ht="21.75" customHeight="1" x14ac:dyDescent="0.25">
      <c r="A24" s="41" t="s">
        <v>9</v>
      </c>
      <c r="B24" s="42"/>
      <c r="C24" s="22">
        <f>SUM(C12:C23)</f>
        <v>2510810.5400000005</v>
      </c>
      <c r="D24" s="22"/>
      <c r="E24" s="22">
        <f>SUM(E12:E23)</f>
        <v>944564.77999999991</v>
      </c>
      <c r="F24" s="23">
        <f>+J24/(E24+C24)+0.01</f>
        <v>11.604251288163972</v>
      </c>
      <c r="J24" s="4">
        <f>SUM(J12:J23)</f>
        <v>40062489.755000003</v>
      </c>
    </row>
    <row r="25" spans="1:11" ht="24" customHeight="1" x14ac:dyDescent="0.25">
      <c r="A25" s="43"/>
      <c r="B25" s="43"/>
      <c r="C25" s="43"/>
      <c r="D25" s="43"/>
      <c r="E25" s="43"/>
      <c r="F25" s="4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Gener 2019</vt:lpstr>
      <vt:lpstr>Febrer 2019</vt:lpstr>
      <vt:lpstr>Març 2019</vt:lpstr>
      <vt:lpstr>Abril 2019</vt:lpstr>
      <vt:lpstr>Maig 2019</vt:lpstr>
      <vt:lpstr>Juny 2019</vt:lpstr>
      <vt:lpstr>Juliol 2019</vt:lpstr>
      <vt:lpstr>Agost 2019</vt:lpstr>
      <vt:lpstr>Setembre 2019</vt:lpstr>
      <vt:lpstr>Octubre 2019</vt:lpstr>
      <vt:lpstr>Novembre 2019</vt:lpstr>
      <vt:lpstr>Desembre 2019</vt:lpstr>
      <vt:lpstr>DIPUTACIO</vt:lpstr>
      <vt:lpstr>DIPSALUT</vt:lpstr>
      <vt:lpstr>XALOC</vt:lpstr>
      <vt:lpstr>CONSERVATORI</vt:lpstr>
      <vt:lpstr>C.COSTA BRAVA</vt:lpstr>
      <vt:lpstr>C VIES VERDES</vt:lpstr>
      <vt:lpstr>C.GAVARRES</vt:lpstr>
      <vt:lpstr>C ARTS ESCENIQUES</vt:lpstr>
      <vt:lpstr>SEMEGA</vt:lpstr>
      <vt:lpstr>P.TURISME</vt:lpstr>
      <vt:lpstr>SUMAR, S.L.</vt:lpstr>
      <vt:lpstr>CASA CULTURA</vt:lpstr>
      <vt:lpstr>CILMA</vt:lpstr>
      <vt:lpstr>'Abril 2019'!Área_de_impresión</vt:lpstr>
      <vt:lpstr>'Agost 2019'!Área_de_impresión</vt:lpstr>
      <vt:lpstr>'C ARTS ESCENIQUES'!Área_de_impresión</vt:lpstr>
      <vt:lpstr>'C VIES VERDES'!Área_de_impresión</vt:lpstr>
      <vt:lpstr>'C.COSTA BRAVA'!Área_de_impresión</vt:lpstr>
      <vt:lpstr>C.GAVARRES!Área_de_impresión</vt:lpstr>
      <vt:lpstr>'CASA CULTURA'!Área_de_impresión</vt:lpstr>
      <vt:lpstr>CONSERVATORI!Área_de_impresión</vt:lpstr>
      <vt:lpstr>'Desembre 2019'!Área_de_impresión</vt:lpstr>
      <vt:lpstr>DIPSALUT!Área_de_impresión</vt:lpstr>
      <vt:lpstr>DIPUTACIO!Área_de_impresión</vt:lpstr>
      <vt:lpstr>'Febrer 2019'!Área_de_impresión</vt:lpstr>
      <vt:lpstr>'Gener 2019'!Área_de_impresión</vt:lpstr>
      <vt:lpstr>'Juliol 2019'!Área_de_impresión</vt:lpstr>
      <vt:lpstr>'Juny 2019'!Área_de_impresión</vt:lpstr>
      <vt:lpstr>'Maig 2019'!Área_de_impresión</vt:lpstr>
      <vt:lpstr>'Març 2019'!Área_de_impresión</vt:lpstr>
      <vt:lpstr>'Novembre 2019'!Área_de_impresión</vt:lpstr>
      <vt:lpstr>'Octubre 2019'!Área_de_impresión</vt:lpstr>
      <vt:lpstr>P.TURISME!Área_de_impresión</vt:lpstr>
      <vt:lpstr>SEMEGA!Área_de_impresión</vt:lpstr>
      <vt:lpstr>'Setembre 2019'!Área_de_impresión</vt:lpstr>
      <vt:lpstr>'SUMAR, S.L.'!Área_de_impresión</vt:lpstr>
      <vt:lpstr>XALOC!Área_de_impresión</vt:lpstr>
    </vt:vector>
  </TitlesOfParts>
  <Company>Diputació de Girona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Carmen Perxés Camps</cp:lastModifiedBy>
  <cp:lastPrinted>2019-10-28T07:15:32Z</cp:lastPrinted>
  <dcterms:created xsi:type="dcterms:W3CDTF">2014-10-22T10:24:53Z</dcterms:created>
  <dcterms:modified xsi:type="dcterms:W3CDTF">2020-01-31T13:47:02Z</dcterms:modified>
</cp:coreProperties>
</file>