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vencio\13. MOROSITAT\4. REIAL DECRET 635_2014\4. PUBLICACIONS AL WEB\Publicació al web 2023\"/>
    </mc:Choice>
  </mc:AlternateContent>
  <bookViews>
    <workbookView xWindow="0" yWindow="0" windowWidth="28800" windowHeight="12300" tabRatio="906" activeTab="11"/>
  </bookViews>
  <sheets>
    <sheet name="Gener" sheetId="39" r:id="rId1"/>
    <sheet name="Febrer" sheetId="65" r:id="rId2"/>
    <sheet name="Març" sheetId="66" r:id="rId3"/>
    <sheet name="Abril" sheetId="67" r:id="rId4"/>
    <sheet name="Maig" sheetId="68" r:id="rId5"/>
    <sheet name="Juny" sheetId="69" r:id="rId6"/>
    <sheet name="Juliol" sheetId="70" r:id="rId7"/>
    <sheet name="Agost" sheetId="71" r:id="rId8"/>
    <sheet name="Setembre" sheetId="72" r:id="rId9"/>
    <sheet name="Octubre" sheetId="73" r:id="rId10"/>
    <sheet name="Novembre" sheetId="74" r:id="rId11"/>
    <sheet name="Desembre" sheetId="75" r:id="rId12"/>
    <sheet name="DIPUTACIO" sheetId="29" r:id="rId13"/>
    <sheet name="DIPSALUT" sheetId="11" r:id="rId14"/>
    <sheet name="XALOC" sheetId="12" r:id="rId15"/>
    <sheet name="CONSERVATORI" sheetId="13" r:id="rId16"/>
    <sheet name="C.D'AIGÜES CBGi" sheetId="37" r:id="rId17"/>
    <sheet name="C VIES VERDES" sheetId="15" r:id="rId18"/>
    <sheet name="C.GAVARRES" sheetId="54" r:id="rId19"/>
    <sheet name="P.TURISME" sheetId="16" r:id="rId20"/>
    <sheet name="SEMEGA" sheetId="64" r:id="rId21"/>
    <sheet name="SUMAR, S.L." sheetId="43" r:id="rId22"/>
  </sheets>
  <definedNames>
    <definedName name="_xlnm.Print_Area" localSheetId="3">Abril!$A$1:$F$15</definedName>
    <definedName name="_xlnm.Print_Area" localSheetId="7">Agost!$A$1:$F$15</definedName>
    <definedName name="_xlnm.Print_Area" localSheetId="17">'C VIES VERDES'!$A$1:$F$16</definedName>
    <definedName name="_xlnm.Print_Area" localSheetId="16">'C.D''AIGÜES CBGi'!$A$1:$F$16</definedName>
    <definedName name="_xlnm.Print_Area" localSheetId="18">'C.GAVARRES'!$A$1:$F$16</definedName>
    <definedName name="_xlnm.Print_Area" localSheetId="15">CONSERVATORI!$A$1:$F$16</definedName>
    <definedName name="_xlnm.Print_Area" localSheetId="13">DIPSALUT!$A$1:$F$16</definedName>
    <definedName name="_xlnm.Print_Area" localSheetId="12">DIPUTACIO!$A$1:$F$16</definedName>
    <definedName name="_xlnm.Print_Area" localSheetId="1">Febrer!$A$1:$F$15</definedName>
    <definedName name="_xlnm.Print_Area" localSheetId="0">Gener!$A$1:$F$15</definedName>
    <definedName name="_xlnm.Print_Area" localSheetId="6">Juliol!$A$1:$F$15</definedName>
    <definedName name="_xlnm.Print_Area" localSheetId="5">Juny!$A$1:$F$15</definedName>
    <definedName name="_xlnm.Print_Area" localSheetId="4">Maig!$A$1:$F$15</definedName>
    <definedName name="_xlnm.Print_Area" localSheetId="2">Març!$A$1:$F$15</definedName>
    <definedName name="_xlnm.Print_Area" localSheetId="10">Novembre!$A$1:$F$15</definedName>
    <definedName name="_xlnm.Print_Area" localSheetId="9">Octubre!$A$1:$F$15</definedName>
    <definedName name="_xlnm.Print_Area" localSheetId="19">P.TURISME!$A$1:$F$16</definedName>
    <definedName name="_xlnm.Print_Area" localSheetId="20">SEMEGA!$A$1:$F$16</definedName>
    <definedName name="_xlnm.Print_Area" localSheetId="8">Setembre!$A$1:$F$15</definedName>
    <definedName name="_xlnm.Print_Area" localSheetId="21">'SUMAR, S.L.'!$A$1:$F$16</definedName>
    <definedName name="_xlnm.Print_Area" localSheetId="14">XALOC!$A$1:$F$16</definedName>
  </definedNames>
  <calcPr calcId="162913"/>
</workbook>
</file>

<file path=xl/calcChain.xml><?xml version="1.0" encoding="utf-8"?>
<calcChain xmlns="http://schemas.openxmlformats.org/spreadsheetml/2006/main">
  <c r="F15" i="74" l="1"/>
  <c r="F6" i="74" l="1"/>
  <c r="C15" i="68" l="1"/>
  <c r="C15" i="71" l="1"/>
  <c r="E15" i="67" l="1"/>
  <c r="C15" i="67"/>
  <c r="F11" i="67" l="1"/>
  <c r="F8" i="54" s="1"/>
  <c r="C8" i="54"/>
  <c r="D8" i="54"/>
  <c r="E8" i="54"/>
  <c r="C16" i="43" l="1"/>
  <c r="D16" i="43"/>
  <c r="E16" i="43"/>
  <c r="B16" i="43"/>
  <c r="C16" i="64"/>
  <c r="D16" i="64"/>
  <c r="E16" i="64"/>
  <c r="B16" i="64"/>
  <c r="C16" i="16"/>
  <c r="D16" i="16"/>
  <c r="E16" i="16"/>
  <c r="B16" i="16"/>
  <c r="C16" i="54"/>
  <c r="D16" i="54"/>
  <c r="E16" i="54"/>
  <c r="B16" i="54"/>
  <c r="C16" i="15"/>
  <c r="D16" i="15"/>
  <c r="E16" i="15"/>
  <c r="G16" i="15"/>
  <c r="B16" i="15"/>
  <c r="C16" i="37"/>
  <c r="D16" i="37"/>
  <c r="E16" i="37"/>
  <c r="B16" i="37"/>
  <c r="C16" i="13"/>
  <c r="D16" i="13"/>
  <c r="E16" i="13"/>
  <c r="B16" i="13"/>
  <c r="C16" i="12"/>
  <c r="D16" i="12"/>
  <c r="E16" i="12"/>
  <c r="B16" i="12"/>
  <c r="C16" i="11"/>
  <c r="D16" i="11"/>
  <c r="E16" i="11"/>
  <c r="B16" i="11"/>
  <c r="C16" i="29"/>
  <c r="D16" i="29"/>
  <c r="E16" i="29"/>
  <c r="B16" i="29"/>
  <c r="E15" i="75" l="1"/>
  <c r="C15" i="75"/>
  <c r="I14" i="75"/>
  <c r="H14" i="75"/>
  <c r="F14" i="75"/>
  <c r="F16" i="43" s="1"/>
  <c r="I13" i="75"/>
  <c r="H13" i="75"/>
  <c r="F13" i="75"/>
  <c r="F16" i="16" s="1"/>
  <c r="I12" i="75"/>
  <c r="H12" i="75"/>
  <c r="F12" i="75"/>
  <c r="F16" i="64" s="1"/>
  <c r="I11" i="75"/>
  <c r="H11" i="75"/>
  <c r="F11" i="75"/>
  <c r="F16" i="54" s="1"/>
  <c r="I10" i="75"/>
  <c r="I16" i="15" s="1"/>
  <c r="H10" i="75"/>
  <c r="H16" i="15" s="1"/>
  <c r="F10" i="75"/>
  <c r="F16" i="15" s="1"/>
  <c r="I9" i="75"/>
  <c r="H9" i="75"/>
  <c r="F9" i="75"/>
  <c r="F16" i="37" s="1"/>
  <c r="I8" i="75"/>
  <c r="H8" i="75"/>
  <c r="F8" i="75"/>
  <c r="F16" i="13" s="1"/>
  <c r="I7" i="75"/>
  <c r="H7" i="75"/>
  <c r="F7" i="75"/>
  <c r="F16" i="12" s="1"/>
  <c r="I6" i="75"/>
  <c r="H6" i="75"/>
  <c r="F6" i="75"/>
  <c r="F16" i="11" s="1"/>
  <c r="I5" i="75"/>
  <c r="H5" i="75"/>
  <c r="F5" i="75"/>
  <c r="F16" i="29" s="1"/>
  <c r="J8" i="75" l="1"/>
  <c r="J14" i="75"/>
  <c r="J10" i="75"/>
  <c r="J6" i="75"/>
  <c r="J12" i="75"/>
  <c r="J7" i="75"/>
  <c r="J11" i="75"/>
  <c r="J5" i="75"/>
  <c r="J9" i="75"/>
  <c r="J13" i="75"/>
  <c r="C15" i="43"/>
  <c r="D15" i="43"/>
  <c r="E15" i="43"/>
  <c r="B15" i="43"/>
  <c r="C15" i="64"/>
  <c r="D15" i="64"/>
  <c r="E15" i="64"/>
  <c r="B15" i="64"/>
  <c r="C15" i="16"/>
  <c r="D15" i="16"/>
  <c r="E15" i="16"/>
  <c r="B15" i="16"/>
  <c r="C15" i="54"/>
  <c r="D15" i="54"/>
  <c r="E15" i="54"/>
  <c r="B15" i="54"/>
  <c r="C15" i="15"/>
  <c r="D15" i="15"/>
  <c r="E15" i="15"/>
  <c r="B15" i="15"/>
  <c r="C15" i="37"/>
  <c r="D15" i="37"/>
  <c r="E15" i="37"/>
  <c r="B15" i="37"/>
  <c r="C15" i="13"/>
  <c r="D15" i="13"/>
  <c r="E15" i="13"/>
  <c r="B15" i="13"/>
  <c r="C15" i="12"/>
  <c r="D15" i="12"/>
  <c r="E15" i="12"/>
  <c r="B15" i="12"/>
  <c r="C15" i="11"/>
  <c r="D15" i="11"/>
  <c r="E15" i="11"/>
  <c r="B15" i="11"/>
  <c r="C15" i="29"/>
  <c r="D15" i="29"/>
  <c r="E15" i="29"/>
  <c r="B15" i="29"/>
  <c r="F5" i="74"/>
  <c r="F15" i="29" s="1"/>
  <c r="J15" i="75" l="1"/>
  <c r="F15" i="75" s="1"/>
  <c r="E15" i="74"/>
  <c r="C15" i="74"/>
  <c r="I14" i="74"/>
  <c r="H14" i="74"/>
  <c r="F14" i="74"/>
  <c r="F15" i="43" s="1"/>
  <c r="I13" i="74"/>
  <c r="H13" i="74"/>
  <c r="F13" i="74"/>
  <c r="F15" i="16" s="1"/>
  <c r="I12" i="74"/>
  <c r="H12" i="74"/>
  <c r="F12" i="74"/>
  <c r="F15" i="64" s="1"/>
  <c r="I11" i="74"/>
  <c r="H11" i="74"/>
  <c r="F11" i="74"/>
  <c r="F15" i="54" s="1"/>
  <c r="I10" i="74"/>
  <c r="H10" i="74"/>
  <c r="F10" i="74"/>
  <c r="F15" i="15" s="1"/>
  <c r="I9" i="74"/>
  <c r="H9" i="74"/>
  <c r="F9" i="74"/>
  <c r="F15" i="37" s="1"/>
  <c r="I8" i="74"/>
  <c r="H8" i="74"/>
  <c r="F8" i="74"/>
  <c r="F15" i="13" s="1"/>
  <c r="I7" i="74"/>
  <c r="H7" i="74"/>
  <c r="F7" i="74"/>
  <c r="F15" i="12" s="1"/>
  <c r="I6" i="74"/>
  <c r="H6" i="74"/>
  <c r="F15" i="11"/>
  <c r="I5" i="74"/>
  <c r="H5" i="74"/>
  <c r="J7" i="74" l="1"/>
  <c r="J11" i="74"/>
  <c r="J5" i="74"/>
  <c r="J9" i="74"/>
  <c r="J13" i="74"/>
  <c r="J6" i="74"/>
  <c r="J10" i="74"/>
  <c r="J14" i="74"/>
  <c r="J8" i="74"/>
  <c r="J12" i="74"/>
  <c r="C14" i="43"/>
  <c r="D14" i="43"/>
  <c r="E14" i="43"/>
  <c r="B14" i="43"/>
  <c r="C14" i="64"/>
  <c r="D14" i="64"/>
  <c r="E14" i="64"/>
  <c r="B14" i="64"/>
  <c r="C14" i="16"/>
  <c r="D14" i="16"/>
  <c r="E14" i="16"/>
  <c r="B14" i="16"/>
  <c r="C14" i="54"/>
  <c r="D14" i="54"/>
  <c r="E14" i="54"/>
  <c r="B14" i="54"/>
  <c r="C14" i="15"/>
  <c r="D14" i="15"/>
  <c r="E14" i="15"/>
  <c r="B14" i="15"/>
  <c r="C14" i="37"/>
  <c r="D14" i="37"/>
  <c r="E14" i="37"/>
  <c r="B14" i="37"/>
  <c r="C14" i="13"/>
  <c r="D14" i="13"/>
  <c r="E14" i="13"/>
  <c r="B14" i="13"/>
  <c r="C14" i="12"/>
  <c r="D14" i="12"/>
  <c r="E14" i="12"/>
  <c r="B14" i="12"/>
  <c r="C14" i="11"/>
  <c r="D14" i="11"/>
  <c r="E14" i="11"/>
  <c r="B14" i="11"/>
  <c r="C14" i="29"/>
  <c r="D14" i="29"/>
  <c r="E14" i="29"/>
  <c r="B14" i="29"/>
  <c r="J15" i="74" l="1"/>
  <c r="E15" i="73"/>
  <c r="C15" i="73"/>
  <c r="I14" i="73"/>
  <c r="H14" i="73"/>
  <c r="F14" i="73"/>
  <c r="F14" i="43" s="1"/>
  <c r="I13" i="73"/>
  <c r="H13" i="73"/>
  <c r="F13" i="73"/>
  <c r="F14" i="16" s="1"/>
  <c r="I12" i="73"/>
  <c r="H12" i="73"/>
  <c r="F12" i="73"/>
  <c r="F14" i="64" s="1"/>
  <c r="I11" i="73"/>
  <c r="H11" i="73"/>
  <c r="F11" i="73"/>
  <c r="F14" i="54" s="1"/>
  <c r="I10" i="73"/>
  <c r="H10" i="73"/>
  <c r="F10" i="73"/>
  <c r="F14" i="15" s="1"/>
  <c r="I9" i="73"/>
  <c r="H9" i="73"/>
  <c r="F9" i="73"/>
  <c r="F14" i="37" s="1"/>
  <c r="I8" i="73"/>
  <c r="H8" i="73"/>
  <c r="F8" i="73"/>
  <c r="F14" i="13" s="1"/>
  <c r="I7" i="73"/>
  <c r="H7" i="73"/>
  <c r="F7" i="73"/>
  <c r="F14" i="12" s="1"/>
  <c r="I6" i="73"/>
  <c r="H6" i="73"/>
  <c r="F6" i="73"/>
  <c r="F14" i="11" s="1"/>
  <c r="I5" i="73"/>
  <c r="H5" i="73"/>
  <c r="F5" i="73"/>
  <c r="F14" i="29" s="1"/>
  <c r="J14" i="73" l="1"/>
  <c r="J10" i="73"/>
  <c r="J8" i="73"/>
  <c r="J6" i="73"/>
  <c r="J12" i="73"/>
  <c r="J7" i="73"/>
  <c r="J11" i="73"/>
  <c r="J5" i="73"/>
  <c r="J9" i="73"/>
  <c r="J13" i="73"/>
  <c r="C13" i="43"/>
  <c r="D13" i="43"/>
  <c r="E13" i="43"/>
  <c r="B13" i="43"/>
  <c r="C13" i="64"/>
  <c r="D13" i="64"/>
  <c r="E13" i="64"/>
  <c r="B13" i="64"/>
  <c r="C13" i="16"/>
  <c r="D13" i="16"/>
  <c r="E13" i="16"/>
  <c r="B13" i="16"/>
  <c r="C13" i="54"/>
  <c r="D13" i="54"/>
  <c r="E13" i="54"/>
  <c r="B13" i="54"/>
  <c r="C13" i="15"/>
  <c r="D13" i="15"/>
  <c r="E13" i="15"/>
  <c r="B13" i="15"/>
  <c r="C13" i="37"/>
  <c r="D13" i="37"/>
  <c r="E13" i="37"/>
  <c r="B13" i="37"/>
  <c r="C13" i="13"/>
  <c r="D13" i="13"/>
  <c r="E13" i="13"/>
  <c r="B13" i="13"/>
  <c r="C13" i="12"/>
  <c r="D13" i="12"/>
  <c r="E13" i="12"/>
  <c r="B13" i="12"/>
  <c r="C13" i="11"/>
  <c r="D13" i="11"/>
  <c r="E13" i="11"/>
  <c r="B13" i="11"/>
  <c r="C13" i="29"/>
  <c r="D13" i="29"/>
  <c r="E13" i="29"/>
  <c r="B13" i="29"/>
  <c r="J15" i="73" l="1"/>
  <c r="F15" i="73" s="1"/>
  <c r="E15" i="72"/>
  <c r="C15" i="72"/>
  <c r="I14" i="72"/>
  <c r="H14" i="72"/>
  <c r="F14" i="72"/>
  <c r="F13" i="43" s="1"/>
  <c r="I13" i="72"/>
  <c r="H13" i="72"/>
  <c r="F13" i="72"/>
  <c r="F13" i="16" s="1"/>
  <c r="I12" i="72"/>
  <c r="H12" i="72"/>
  <c r="F12" i="72"/>
  <c r="F13" i="64" s="1"/>
  <c r="I11" i="72"/>
  <c r="H11" i="72"/>
  <c r="F11" i="72"/>
  <c r="F13" i="54" s="1"/>
  <c r="I10" i="72"/>
  <c r="H10" i="72"/>
  <c r="F10" i="72"/>
  <c r="F13" i="15" s="1"/>
  <c r="I9" i="72"/>
  <c r="H9" i="72"/>
  <c r="F9" i="72"/>
  <c r="F13" i="37" s="1"/>
  <c r="I8" i="72"/>
  <c r="H8" i="72"/>
  <c r="F8" i="72"/>
  <c r="F13" i="13" s="1"/>
  <c r="I7" i="72"/>
  <c r="H7" i="72"/>
  <c r="F7" i="72"/>
  <c r="F13" i="12" s="1"/>
  <c r="I6" i="72"/>
  <c r="H6" i="72"/>
  <c r="F6" i="72"/>
  <c r="F13" i="11" s="1"/>
  <c r="I5" i="72"/>
  <c r="H5" i="72"/>
  <c r="F5" i="72"/>
  <c r="F13" i="29" s="1"/>
  <c r="J7" i="72" l="1"/>
  <c r="J11" i="72"/>
  <c r="J9" i="72"/>
  <c r="J13" i="72"/>
  <c r="J8" i="72"/>
  <c r="J5" i="72"/>
  <c r="J12" i="72"/>
  <c r="J6" i="72"/>
  <c r="J10" i="72"/>
  <c r="J14" i="72"/>
  <c r="C12" i="43"/>
  <c r="D12" i="43"/>
  <c r="E12" i="43"/>
  <c r="B12" i="43"/>
  <c r="C12" i="64"/>
  <c r="D12" i="64"/>
  <c r="E12" i="64"/>
  <c r="B12" i="64"/>
  <c r="C12" i="16"/>
  <c r="D12" i="16"/>
  <c r="E12" i="16"/>
  <c r="B12" i="16"/>
  <c r="C12" i="54"/>
  <c r="D12" i="54"/>
  <c r="E12" i="54"/>
  <c r="B12" i="54"/>
  <c r="C12" i="15"/>
  <c r="D12" i="15"/>
  <c r="E12" i="15"/>
  <c r="B12" i="15"/>
  <c r="C12" i="37"/>
  <c r="D12" i="37"/>
  <c r="E12" i="37"/>
  <c r="B12" i="37"/>
  <c r="C12" i="13"/>
  <c r="D12" i="13"/>
  <c r="E12" i="13"/>
  <c r="B12" i="13"/>
  <c r="C12" i="12"/>
  <c r="D12" i="12"/>
  <c r="E12" i="12"/>
  <c r="B12" i="12"/>
  <c r="C12" i="11"/>
  <c r="D12" i="11"/>
  <c r="E12" i="11"/>
  <c r="B12" i="11"/>
  <c r="C12" i="29"/>
  <c r="D12" i="29"/>
  <c r="E12" i="29"/>
  <c r="B12" i="29"/>
  <c r="J15" i="72" l="1"/>
  <c r="F15" i="72" s="1"/>
  <c r="E15" i="71"/>
  <c r="I14" i="71"/>
  <c r="H14" i="71"/>
  <c r="F14" i="71"/>
  <c r="F12" i="43" s="1"/>
  <c r="I13" i="71"/>
  <c r="H13" i="71"/>
  <c r="F13" i="71"/>
  <c r="F12" i="16" s="1"/>
  <c r="I12" i="71"/>
  <c r="H12" i="71"/>
  <c r="F12" i="71"/>
  <c r="F12" i="64" s="1"/>
  <c r="I11" i="71"/>
  <c r="H11" i="71"/>
  <c r="F11" i="71"/>
  <c r="F12" i="54" s="1"/>
  <c r="I10" i="71"/>
  <c r="H10" i="71"/>
  <c r="F10" i="71"/>
  <c r="F12" i="15" s="1"/>
  <c r="I9" i="71"/>
  <c r="H9" i="71"/>
  <c r="F9" i="71"/>
  <c r="F12" i="37" s="1"/>
  <c r="I8" i="71"/>
  <c r="H8" i="71"/>
  <c r="F8" i="71"/>
  <c r="F12" i="13" s="1"/>
  <c r="I7" i="71"/>
  <c r="H7" i="71"/>
  <c r="F7" i="71"/>
  <c r="F12" i="12" s="1"/>
  <c r="I6" i="71"/>
  <c r="H6" i="71"/>
  <c r="F6" i="71"/>
  <c r="F12" i="11" s="1"/>
  <c r="I5" i="71"/>
  <c r="H5" i="71"/>
  <c r="F5" i="71"/>
  <c r="F12" i="29" s="1"/>
  <c r="J13" i="71" l="1"/>
  <c r="J7" i="71"/>
  <c r="J11" i="71"/>
  <c r="J9" i="71"/>
  <c r="J5" i="71"/>
  <c r="J6" i="71"/>
  <c r="J10" i="71"/>
  <c r="J14" i="71"/>
  <c r="J8" i="71"/>
  <c r="J12" i="71"/>
  <c r="C11" i="43"/>
  <c r="D11" i="43"/>
  <c r="E11" i="43"/>
  <c r="B11" i="43"/>
  <c r="C11" i="64"/>
  <c r="D11" i="64"/>
  <c r="E11" i="64"/>
  <c r="B11" i="64"/>
  <c r="C11" i="16"/>
  <c r="D11" i="16"/>
  <c r="E11" i="16"/>
  <c r="B11" i="16"/>
  <c r="C11" i="54"/>
  <c r="D11" i="54"/>
  <c r="E11" i="54"/>
  <c r="B11" i="54"/>
  <c r="C11" i="15"/>
  <c r="D11" i="15"/>
  <c r="E11" i="15"/>
  <c r="B11" i="15"/>
  <c r="C11" i="37"/>
  <c r="D11" i="37"/>
  <c r="E11" i="37"/>
  <c r="B11" i="37"/>
  <c r="C11" i="13"/>
  <c r="D11" i="13"/>
  <c r="E11" i="13"/>
  <c r="B11" i="13"/>
  <c r="C11" i="12"/>
  <c r="D11" i="12"/>
  <c r="E11" i="12"/>
  <c r="B11" i="12"/>
  <c r="C11" i="11"/>
  <c r="D11" i="11"/>
  <c r="E11" i="11"/>
  <c r="B11" i="11"/>
  <c r="C11" i="29"/>
  <c r="D11" i="29"/>
  <c r="E11" i="29"/>
  <c r="B11" i="29"/>
  <c r="J15" i="71" l="1"/>
  <c r="F15" i="71" s="1"/>
  <c r="E15" i="70"/>
  <c r="C15" i="70"/>
  <c r="I14" i="70"/>
  <c r="H14" i="70"/>
  <c r="F14" i="70"/>
  <c r="F11" i="43" s="1"/>
  <c r="I13" i="70"/>
  <c r="H13" i="70"/>
  <c r="F13" i="70"/>
  <c r="F11" i="16" s="1"/>
  <c r="I12" i="70"/>
  <c r="H12" i="70"/>
  <c r="F12" i="70"/>
  <c r="F11" i="64" s="1"/>
  <c r="I11" i="70"/>
  <c r="H11" i="70"/>
  <c r="F11" i="70"/>
  <c r="F11" i="54" s="1"/>
  <c r="I10" i="70"/>
  <c r="H10" i="70"/>
  <c r="F10" i="70"/>
  <c r="F11" i="15" s="1"/>
  <c r="I9" i="70"/>
  <c r="H9" i="70"/>
  <c r="F9" i="70"/>
  <c r="F11" i="37" s="1"/>
  <c r="I8" i="70"/>
  <c r="H8" i="70"/>
  <c r="F8" i="70"/>
  <c r="F11" i="13" s="1"/>
  <c r="I7" i="70"/>
  <c r="H7" i="70"/>
  <c r="F7" i="70"/>
  <c r="F11" i="12" s="1"/>
  <c r="I6" i="70"/>
  <c r="H6" i="70"/>
  <c r="F6" i="70"/>
  <c r="F11" i="11" s="1"/>
  <c r="I5" i="70"/>
  <c r="H5" i="70"/>
  <c r="F5" i="70"/>
  <c r="F11" i="29" s="1"/>
  <c r="J6" i="70" l="1"/>
  <c r="J14" i="70"/>
  <c r="J10" i="70"/>
  <c r="J5" i="70"/>
  <c r="J9" i="70"/>
  <c r="J13" i="70"/>
  <c r="J8" i="70"/>
  <c r="J12" i="70"/>
  <c r="J7" i="70"/>
  <c r="J11" i="70"/>
  <c r="C10" i="43"/>
  <c r="D10" i="43"/>
  <c r="E10" i="43"/>
  <c r="B10" i="43"/>
  <c r="J15" i="70" l="1"/>
  <c r="F15" i="70" s="1"/>
  <c r="C10" i="64"/>
  <c r="D10" i="64"/>
  <c r="E10" i="64"/>
  <c r="B10" i="64"/>
  <c r="C10" i="54"/>
  <c r="D10" i="54"/>
  <c r="E10" i="54"/>
  <c r="B10" i="54"/>
  <c r="C10" i="15"/>
  <c r="D10" i="15"/>
  <c r="E10" i="15"/>
  <c r="B10" i="15"/>
  <c r="C10" i="37"/>
  <c r="D10" i="37"/>
  <c r="E10" i="37"/>
  <c r="B10" i="37"/>
  <c r="C10" i="13"/>
  <c r="D10" i="13"/>
  <c r="E10" i="13"/>
  <c r="B10" i="13"/>
  <c r="C10" i="12"/>
  <c r="D10" i="12"/>
  <c r="E10" i="12"/>
  <c r="B10" i="12"/>
  <c r="C10" i="11"/>
  <c r="D10" i="11"/>
  <c r="E10" i="11"/>
  <c r="B10" i="11"/>
  <c r="C10" i="29"/>
  <c r="D10" i="29"/>
  <c r="E10" i="29"/>
  <c r="B10" i="29"/>
  <c r="C10" i="16" l="1"/>
  <c r="D10" i="16"/>
  <c r="E10" i="16"/>
  <c r="B10" i="16"/>
  <c r="E15" i="69" l="1"/>
  <c r="C15" i="69"/>
  <c r="I14" i="69"/>
  <c r="H14" i="69"/>
  <c r="F14" i="69"/>
  <c r="F10" i="43" s="1"/>
  <c r="I13" i="69"/>
  <c r="H13" i="69"/>
  <c r="F13" i="69"/>
  <c r="F10" i="16" s="1"/>
  <c r="I12" i="69"/>
  <c r="H12" i="69"/>
  <c r="F12" i="69"/>
  <c r="F10" i="64" s="1"/>
  <c r="I11" i="69"/>
  <c r="H11" i="69"/>
  <c r="F11" i="69"/>
  <c r="F10" i="54" s="1"/>
  <c r="I10" i="69"/>
  <c r="H10" i="69"/>
  <c r="F10" i="69"/>
  <c r="F10" i="15" s="1"/>
  <c r="I9" i="69"/>
  <c r="H9" i="69"/>
  <c r="F9" i="69"/>
  <c r="F10" i="37" s="1"/>
  <c r="I8" i="69"/>
  <c r="H8" i="69"/>
  <c r="F8" i="69"/>
  <c r="F10" i="13" s="1"/>
  <c r="I7" i="69"/>
  <c r="H7" i="69"/>
  <c r="F7" i="69"/>
  <c r="F10" i="12" s="1"/>
  <c r="I6" i="69"/>
  <c r="H6" i="69"/>
  <c r="F6" i="69"/>
  <c r="F10" i="11" s="1"/>
  <c r="I5" i="69"/>
  <c r="H5" i="69"/>
  <c r="F5" i="69"/>
  <c r="F10" i="29" s="1"/>
  <c r="J10" i="69" l="1"/>
  <c r="J6" i="69"/>
  <c r="J14" i="69"/>
  <c r="J5" i="69"/>
  <c r="J9" i="69"/>
  <c r="J13" i="69"/>
  <c r="J8" i="69"/>
  <c r="J12" i="69"/>
  <c r="J7" i="69"/>
  <c r="J11" i="69"/>
  <c r="C9" i="43"/>
  <c r="D9" i="43"/>
  <c r="E9" i="43"/>
  <c r="B9" i="43"/>
  <c r="C9" i="64"/>
  <c r="D9" i="64"/>
  <c r="E9" i="64"/>
  <c r="B9" i="64"/>
  <c r="C9" i="16"/>
  <c r="D9" i="16"/>
  <c r="E9" i="16"/>
  <c r="B9" i="16"/>
  <c r="C9" i="54"/>
  <c r="D9" i="54"/>
  <c r="E9" i="54"/>
  <c r="B9" i="54"/>
  <c r="C9" i="15"/>
  <c r="D9" i="15"/>
  <c r="E9" i="15"/>
  <c r="B9" i="15"/>
  <c r="C9" i="37"/>
  <c r="D9" i="37"/>
  <c r="E9" i="37"/>
  <c r="B9" i="37"/>
  <c r="C9" i="13"/>
  <c r="D9" i="13"/>
  <c r="E9" i="13"/>
  <c r="B9" i="13"/>
  <c r="C9" i="12"/>
  <c r="D9" i="12"/>
  <c r="E9" i="12"/>
  <c r="B9" i="12"/>
  <c r="C9" i="11"/>
  <c r="D9" i="11"/>
  <c r="E9" i="11"/>
  <c r="B9" i="11"/>
  <c r="C9" i="29"/>
  <c r="D9" i="29"/>
  <c r="E9" i="29"/>
  <c r="B9" i="29"/>
  <c r="J15" i="69" l="1"/>
  <c r="F15" i="69" s="1"/>
  <c r="F11" i="68"/>
  <c r="F9" i="54" s="1"/>
  <c r="E15" i="68" l="1"/>
  <c r="I14" i="68"/>
  <c r="H14" i="68"/>
  <c r="F14" i="68"/>
  <c r="F9" i="43" s="1"/>
  <c r="I13" i="68"/>
  <c r="H13" i="68"/>
  <c r="F13" i="68"/>
  <c r="F9" i="16" s="1"/>
  <c r="I12" i="68"/>
  <c r="H12" i="68"/>
  <c r="F12" i="68"/>
  <c r="F9" i="64" s="1"/>
  <c r="I11" i="68"/>
  <c r="H11" i="68"/>
  <c r="I10" i="68"/>
  <c r="H10" i="68"/>
  <c r="F10" i="68"/>
  <c r="F9" i="15" s="1"/>
  <c r="I9" i="68"/>
  <c r="H9" i="68"/>
  <c r="F9" i="68"/>
  <c r="F9" i="37" s="1"/>
  <c r="I8" i="68"/>
  <c r="H8" i="68"/>
  <c r="F8" i="68"/>
  <c r="F9" i="13" s="1"/>
  <c r="I7" i="68"/>
  <c r="H7" i="68"/>
  <c r="F7" i="68"/>
  <c r="F9" i="12" s="1"/>
  <c r="I6" i="68"/>
  <c r="H6" i="68"/>
  <c r="F6" i="68"/>
  <c r="F9" i="11" s="1"/>
  <c r="I5" i="68"/>
  <c r="H5" i="68"/>
  <c r="F5" i="68"/>
  <c r="F9" i="29" s="1"/>
  <c r="J11" i="68" l="1"/>
  <c r="J12" i="68"/>
  <c r="J8" i="68"/>
  <c r="J5" i="68"/>
  <c r="J14" i="68"/>
  <c r="J9" i="68"/>
  <c r="J7" i="68"/>
  <c r="J6" i="68"/>
  <c r="J10" i="68"/>
  <c r="J13" i="68"/>
  <c r="C8" i="43"/>
  <c r="D8" i="43"/>
  <c r="E8" i="43"/>
  <c r="B8" i="43"/>
  <c r="C8" i="64"/>
  <c r="D8" i="64"/>
  <c r="E8" i="64"/>
  <c r="B8" i="64"/>
  <c r="C8" i="16"/>
  <c r="D8" i="16"/>
  <c r="E8" i="16"/>
  <c r="B8" i="16"/>
  <c r="B8" i="54"/>
  <c r="C8" i="15"/>
  <c r="D8" i="15"/>
  <c r="E8" i="15"/>
  <c r="B8" i="15"/>
  <c r="C8" i="37"/>
  <c r="D8" i="37"/>
  <c r="E8" i="37"/>
  <c r="B8" i="37"/>
  <c r="C8" i="13"/>
  <c r="D8" i="13"/>
  <c r="E8" i="13"/>
  <c r="B8" i="13"/>
  <c r="C8" i="12"/>
  <c r="D8" i="12"/>
  <c r="E8" i="12"/>
  <c r="B8" i="12"/>
  <c r="C8" i="11"/>
  <c r="D8" i="11"/>
  <c r="E8" i="11"/>
  <c r="B8" i="11"/>
  <c r="C8" i="29"/>
  <c r="D8" i="29"/>
  <c r="E8" i="29"/>
  <c r="B8" i="29"/>
  <c r="J15" i="68" l="1"/>
  <c r="F15" i="68" s="1"/>
  <c r="I14" i="67"/>
  <c r="H14" i="67"/>
  <c r="F14" i="67"/>
  <c r="F8" i="43" s="1"/>
  <c r="I13" i="67"/>
  <c r="H13" i="67"/>
  <c r="F13" i="67"/>
  <c r="F8" i="16" s="1"/>
  <c r="I12" i="67"/>
  <c r="H12" i="67"/>
  <c r="F12" i="67"/>
  <c r="F8" i="64" s="1"/>
  <c r="I11" i="67"/>
  <c r="H11" i="67"/>
  <c r="I10" i="67"/>
  <c r="H10" i="67"/>
  <c r="F10" i="67"/>
  <c r="F8" i="15" s="1"/>
  <c r="I9" i="67"/>
  <c r="H9" i="67"/>
  <c r="F9" i="67"/>
  <c r="F8" i="37" s="1"/>
  <c r="I8" i="67"/>
  <c r="H8" i="67"/>
  <c r="F8" i="67"/>
  <c r="F8" i="13" s="1"/>
  <c r="I7" i="67"/>
  <c r="H7" i="67"/>
  <c r="F7" i="67"/>
  <c r="F8" i="12" s="1"/>
  <c r="I6" i="67"/>
  <c r="H6" i="67"/>
  <c r="F6" i="67"/>
  <c r="F8" i="11" s="1"/>
  <c r="I5" i="67"/>
  <c r="H5" i="67"/>
  <c r="F5" i="67"/>
  <c r="F8" i="29" s="1"/>
  <c r="J12" i="67" l="1"/>
  <c r="J14" i="67"/>
  <c r="J10" i="67"/>
  <c r="J11" i="67"/>
  <c r="J6" i="67"/>
  <c r="J13" i="67"/>
  <c r="J9" i="67"/>
  <c r="J7" i="67"/>
  <c r="J8" i="67"/>
  <c r="J5" i="67"/>
  <c r="C7" i="43"/>
  <c r="D7" i="43"/>
  <c r="E7" i="43"/>
  <c r="B7" i="43"/>
  <c r="C7" i="64"/>
  <c r="D7" i="64"/>
  <c r="E7" i="64"/>
  <c r="B7" i="64"/>
  <c r="C7" i="16"/>
  <c r="D7" i="16"/>
  <c r="E7" i="16"/>
  <c r="B7" i="16"/>
  <c r="C7" i="54"/>
  <c r="D7" i="54"/>
  <c r="E7" i="54"/>
  <c r="B7" i="54"/>
  <c r="C7" i="15"/>
  <c r="D7" i="15"/>
  <c r="E7" i="15"/>
  <c r="B7" i="15"/>
  <c r="C7" i="37"/>
  <c r="D7" i="37"/>
  <c r="E7" i="37"/>
  <c r="B7" i="37"/>
  <c r="C7" i="13"/>
  <c r="D7" i="13"/>
  <c r="E7" i="13"/>
  <c r="B7" i="13"/>
  <c r="C7" i="12"/>
  <c r="D7" i="12"/>
  <c r="E7" i="12"/>
  <c r="B7" i="12"/>
  <c r="C7" i="11"/>
  <c r="D7" i="11"/>
  <c r="E7" i="11"/>
  <c r="B7" i="11"/>
  <c r="C7" i="29"/>
  <c r="D7" i="29"/>
  <c r="E7" i="29"/>
  <c r="B7" i="29"/>
  <c r="J15" i="67" l="1"/>
  <c r="F15" i="67" s="1"/>
  <c r="E15" i="66"/>
  <c r="C15" i="66"/>
  <c r="I14" i="66"/>
  <c r="H14" i="66"/>
  <c r="F14" i="66"/>
  <c r="F7" i="43" s="1"/>
  <c r="I13" i="66"/>
  <c r="H13" i="66"/>
  <c r="F13" i="66"/>
  <c r="F7" i="16" s="1"/>
  <c r="I12" i="66"/>
  <c r="H12" i="66"/>
  <c r="F12" i="66"/>
  <c r="I11" i="66"/>
  <c r="H11" i="66"/>
  <c r="F11" i="66"/>
  <c r="F7" i="54" s="1"/>
  <c r="I10" i="66"/>
  <c r="H10" i="66"/>
  <c r="F10" i="66"/>
  <c r="F7" i="15" s="1"/>
  <c r="I9" i="66"/>
  <c r="H9" i="66"/>
  <c r="F9" i="66"/>
  <c r="F7" i="37" s="1"/>
  <c r="I8" i="66"/>
  <c r="H8" i="66"/>
  <c r="F8" i="66"/>
  <c r="F7" i="13" s="1"/>
  <c r="I7" i="66"/>
  <c r="H7" i="66"/>
  <c r="F7" i="66"/>
  <c r="F7" i="12" s="1"/>
  <c r="I6" i="66"/>
  <c r="H6" i="66"/>
  <c r="F6" i="66"/>
  <c r="F7" i="11" s="1"/>
  <c r="I5" i="66"/>
  <c r="H5" i="66"/>
  <c r="F5" i="66"/>
  <c r="F7" i="29" s="1"/>
  <c r="F7" i="64" l="1"/>
  <c r="J9" i="66"/>
  <c r="J13" i="66"/>
  <c r="J12" i="66"/>
  <c r="J8" i="66"/>
  <c r="J5" i="66"/>
  <c r="J7" i="66"/>
  <c r="J11" i="66"/>
  <c r="J6" i="66"/>
  <c r="J10" i="66"/>
  <c r="J14" i="66"/>
  <c r="C6" i="43"/>
  <c r="D6" i="43"/>
  <c r="E6" i="43"/>
  <c r="B6" i="43"/>
  <c r="C6" i="64"/>
  <c r="D6" i="64"/>
  <c r="E6" i="64"/>
  <c r="B6" i="64"/>
  <c r="C6" i="16"/>
  <c r="D6" i="16"/>
  <c r="E6" i="16"/>
  <c r="B6" i="16"/>
  <c r="C6" i="54"/>
  <c r="D6" i="54"/>
  <c r="E6" i="54"/>
  <c r="B6" i="54"/>
  <c r="C6" i="15"/>
  <c r="D6" i="15"/>
  <c r="E6" i="15"/>
  <c r="B6" i="15"/>
  <c r="C6" i="37"/>
  <c r="D6" i="37"/>
  <c r="E6" i="37"/>
  <c r="B6" i="37"/>
  <c r="C6" i="13"/>
  <c r="D6" i="13"/>
  <c r="E6" i="13"/>
  <c r="B6" i="13"/>
  <c r="C6" i="12"/>
  <c r="D6" i="12"/>
  <c r="E6" i="12"/>
  <c r="B6" i="12"/>
  <c r="C6" i="11"/>
  <c r="D6" i="11"/>
  <c r="E6" i="11"/>
  <c r="B6" i="11"/>
  <c r="C6" i="29"/>
  <c r="D6" i="29"/>
  <c r="E6" i="29"/>
  <c r="B6" i="29"/>
  <c r="J15" i="66" l="1"/>
  <c r="F15" i="66" s="1"/>
  <c r="F5" i="65"/>
  <c r="F6" i="29" s="1"/>
  <c r="F6" i="65"/>
  <c r="F6" i="11" s="1"/>
  <c r="E15" i="65" l="1"/>
  <c r="C15" i="65"/>
  <c r="I14" i="65"/>
  <c r="H14" i="65"/>
  <c r="F14" i="65"/>
  <c r="F6" i="43" s="1"/>
  <c r="I13" i="65"/>
  <c r="H13" i="65"/>
  <c r="F13" i="65"/>
  <c r="F6" i="16" s="1"/>
  <c r="I12" i="65"/>
  <c r="H12" i="65"/>
  <c r="F12" i="65"/>
  <c r="F6" i="64" s="1"/>
  <c r="I11" i="65"/>
  <c r="H11" i="65"/>
  <c r="F11" i="65"/>
  <c r="F6" i="54" s="1"/>
  <c r="I10" i="65"/>
  <c r="H10" i="65"/>
  <c r="F10" i="65"/>
  <c r="F6" i="15" s="1"/>
  <c r="I9" i="65"/>
  <c r="H9" i="65"/>
  <c r="F9" i="65"/>
  <c r="F6" i="37" s="1"/>
  <c r="I8" i="65"/>
  <c r="H8" i="65"/>
  <c r="F8" i="65"/>
  <c r="F6" i="13" s="1"/>
  <c r="I7" i="65"/>
  <c r="H7" i="65"/>
  <c r="F7" i="65"/>
  <c r="F6" i="12" s="1"/>
  <c r="I6" i="65"/>
  <c r="H6" i="65"/>
  <c r="I5" i="65"/>
  <c r="H5" i="65"/>
  <c r="J14" i="65" l="1"/>
  <c r="J13" i="65"/>
  <c r="J12" i="65"/>
  <c r="J10" i="65"/>
  <c r="J8" i="65"/>
  <c r="J6" i="65"/>
  <c r="J5" i="65"/>
  <c r="J9" i="65"/>
  <c r="J7" i="65"/>
  <c r="J11" i="65"/>
  <c r="C5" i="43"/>
  <c r="D5" i="43"/>
  <c r="E5" i="43"/>
  <c r="B5" i="43"/>
  <c r="C5" i="64"/>
  <c r="D5" i="64"/>
  <c r="E5" i="64"/>
  <c r="B5" i="64"/>
  <c r="C5" i="16"/>
  <c r="D5" i="16"/>
  <c r="E5" i="16"/>
  <c r="B5" i="16"/>
  <c r="C5" i="54"/>
  <c r="D5" i="54"/>
  <c r="E5" i="54"/>
  <c r="B5" i="54"/>
  <c r="C5" i="15"/>
  <c r="D5" i="15"/>
  <c r="E5" i="15"/>
  <c r="B5" i="15"/>
  <c r="C5" i="37"/>
  <c r="D5" i="37"/>
  <c r="E5" i="37"/>
  <c r="B5" i="37"/>
  <c r="C5" i="13"/>
  <c r="D5" i="13"/>
  <c r="E5" i="13"/>
  <c r="B5" i="13"/>
  <c r="C5" i="12"/>
  <c r="D5" i="12"/>
  <c r="E5" i="12"/>
  <c r="B5" i="12"/>
  <c r="C5" i="11"/>
  <c r="D5" i="11"/>
  <c r="E5" i="11"/>
  <c r="B5" i="11"/>
  <c r="C5" i="29"/>
  <c r="D5" i="29"/>
  <c r="E5" i="29"/>
  <c r="B5" i="29"/>
  <c r="J15" i="65" l="1"/>
  <c r="F15" i="65" s="1"/>
  <c r="G14" i="15"/>
  <c r="H14" i="15"/>
  <c r="I14" i="15"/>
  <c r="E15" i="39" l="1"/>
  <c r="C15" i="39"/>
  <c r="I12" i="39"/>
  <c r="H12" i="39"/>
  <c r="F12" i="39"/>
  <c r="F5" i="64" s="1"/>
  <c r="I11" i="39"/>
  <c r="H11" i="39"/>
  <c r="F11" i="39"/>
  <c r="F5" i="54" s="1"/>
  <c r="I14" i="39"/>
  <c r="H14" i="39"/>
  <c r="F14" i="39"/>
  <c r="F5" i="43" s="1"/>
  <c r="F10" i="39"/>
  <c r="F5" i="15" s="1"/>
  <c r="F9" i="39"/>
  <c r="F5" i="37" s="1"/>
  <c r="I13" i="39"/>
  <c r="H13" i="39"/>
  <c r="F13" i="39"/>
  <c r="F5" i="16" s="1"/>
  <c r="I9" i="39"/>
  <c r="H9" i="39"/>
  <c r="I10" i="39"/>
  <c r="H10" i="39"/>
  <c r="I8" i="39"/>
  <c r="H8" i="39"/>
  <c r="F8" i="39"/>
  <c r="F5" i="13" s="1"/>
  <c r="I7" i="39"/>
  <c r="H7" i="39"/>
  <c r="F7" i="39"/>
  <c r="F5" i="12" s="1"/>
  <c r="I6" i="39"/>
  <c r="H6" i="39"/>
  <c r="F6" i="39"/>
  <c r="F5" i="11" s="1"/>
  <c r="I5" i="39"/>
  <c r="H5" i="39"/>
  <c r="F5" i="39"/>
  <c r="F5" i="29" l="1"/>
  <c r="J7" i="39"/>
  <c r="J6" i="39"/>
  <c r="J13" i="39"/>
  <c r="J10" i="39"/>
  <c r="J8" i="39"/>
  <c r="J11" i="39"/>
  <c r="J12" i="39"/>
  <c r="J9" i="39"/>
  <c r="J14" i="39"/>
  <c r="J5" i="39"/>
  <c r="J15" i="39" l="1"/>
  <c r="F15" i="39" s="1"/>
</calcChain>
</file>

<file path=xl/sharedStrings.xml><?xml version="1.0" encoding="utf-8"?>
<sst xmlns="http://schemas.openxmlformats.org/spreadsheetml/2006/main" count="406" uniqueCount="52">
  <si>
    <t>ENTITAT</t>
  </si>
  <si>
    <t>Diputació de Girona</t>
  </si>
  <si>
    <t>Organisme Autònom Dipsalut</t>
  </si>
  <si>
    <t>Organisme Autònom Xaloc</t>
  </si>
  <si>
    <t>Organisme Autònom Conservatori de Música Isaac Albéniz</t>
  </si>
  <si>
    <t>Consorci de les Vies Verdes</t>
  </si>
  <si>
    <t>Patronat de Turisme Costa Brava Girona, SA</t>
  </si>
  <si>
    <t>PMP GLOBAL</t>
  </si>
  <si>
    <t>PERÍODE</t>
  </si>
  <si>
    <t>Rati operacions pagades (dies)</t>
  </si>
  <si>
    <t>Import pagaments realitzats (euros)</t>
  </si>
  <si>
    <t>Rati operacions pendents (dies)</t>
  </si>
  <si>
    <t>Import pagaments pendents (euros)</t>
  </si>
  <si>
    <t>PMP (dies)</t>
  </si>
  <si>
    <t>Consorci de les Gavarres</t>
  </si>
  <si>
    <t>SUMAR, Serveis Públics d'Acció Social de Catalunya, SL</t>
  </si>
  <si>
    <t>Entitat Pública i Empresarial SEMEGA</t>
  </si>
  <si>
    <t>Consorci d'Aigües Costa Brava Girona</t>
  </si>
  <si>
    <t>Febrer 2023</t>
  </si>
  <si>
    <t>Març 2023</t>
  </si>
  <si>
    <t>Abril 2023</t>
  </si>
  <si>
    <t>Maig 2023</t>
  </si>
  <si>
    <t>Juny 2023</t>
  </si>
  <si>
    <t>Juliol 2023</t>
  </si>
  <si>
    <t>Agost 2023</t>
  </si>
  <si>
    <t>Setembre 2023</t>
  </si>
  <si>
    <t>Octubre 2023</t>
  </si>
  <si>
    <t>Novembre 2023</t>
  </si>
  <si>
    <t>Desembre 2023</t>
  </si>
  <si>
    <t>Gener 2023</t>
  </si>
  <si>
    <t>Període mig de pagament a proveïdors (Gener 2023)</t>
  </si>
  <si>
    <t>Diputació de Girona - Període mig de pagament a proveïdors (2023)</t>
  </si>
  <si>
    <t>XALOC - Període mig de pagament a proveïdors (2023)</t>
  </si>
  <si>
    <t>Dipsalut - Període mig de pagament a proveïdors (2023)</t>
  </si>
  <si>
    <t>Conservatori de Música Isaac Albéniz - Període mig de pagament a proveïdors (2023)</t>
  </si>
  <si>
    <t>Consorci Vies Verdes - Període mig de pagament a proveïdors (2023)</t>
  </si>
  <si>
    <t>Consorci de les Gavarres - Període mig de pagament a proveïdors (2023)</t>
  </si>
  <si>
    <t>SEMEGA - Període mig de pagament a proveïdors (2023)</t>
  </si>
  <si>
    <t>Patronat de Turisme Costa Brava Girona - Període mig de pagament a proveïdors (2023)</t>
  </si>
  <si>
    <t>SUMAR - Període mig de pagament a proveïdors (2023)</t>
  </si>
  <si>
    <t>Període mig de pagament a proveïdors (Desembre 2023)</t>
  </si>
  <si>
    <t>Període mig de pagament a proveïdors (Novembre 2023)</t>
  </si>
  <si>
    <t>Període mig de pagament a proveïdors (Octubre 2023)</t>
  </si>
  <si>
    <t>Període mig de pagament a proveïdors (Setembre 2023)</t>
  </si>
  <si>
    <t>Període mig de pagament a proveïdors (Agost 2023)</t>
  </si>
  <si>
    <t>Període mig de pagament a proveïdors (Juliol 2023)</t>
  </si>
  <si>
    <t>Període mig de pagament a proveïdors (Juny 2023)</t>
  </si>
  <si>
    <t>Període mig de pagament a proveïdors (Maig 2023)</t>
  </si>
  <si>
    <t>Període mig de pagament a proveïdors (Abril 2023)</t>
  </si>
  <si>
    <t>Període mig de pagament a proveïdors (Març 2023)</t>
  </si>
  <si>
    <t>Període mig de pagament a proveïdors (Febrer 2023)</t>
  </si>
  <si>
    <t>Consorci d'Aigües Costa Brava Girona - Període mig de pagament a proveïdors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</si>
</sst>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201F1E"/>
      <name val="Segoe UI"/>
      <family val="2"/>
    </font>
    <font>
      <b/>
      <sz val="11"/>
      <color rgb="FF3F3F3F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6" fillId="0" borderId="0" applyNumberFormat="0" applyFill="0" applyAlignment="0" applyProtection="0"/>
    <xf numFmtId="0" fontId="5" fillId="3" borderId="2" applyNumberFormat="0" applyAlignment="0" applyProtection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4" fontId="0" fillId="2" borderId="0" xfId="0" applyNumberFormat="1" applyFill="1" applyAlignment="1">
      <alignment vertical="center"/>
    </xf>
    <xf numFmtId="0" fontId="1" fillId="2" borderId="0" xfId="0" applyFont="1" applyFill="1" applyAlignment="1">
      <alignment vertical="center"/>
    </xf>
    <xf numFmtId="4" fontId="0" fillId="2" borderId="1" xfId="0" applyNumberFormat="1" applyFill="1" applyBorder="1" applyAlignment="1">
      <alignment horizontal="right" vertical="center" indent="2"/>
    </xf>
    <xf numFmtId="49" fontId="0" fillId="2" borderId="0" xfId="0" applyNumberFormat="1" applyFill="1" applyAlignment="1">
      <alignment vertical="center"/>
    </xf>
    <xf numFmtId="4" fontId="0" fillId="0" borderId="1" xfId="0" applyNumberFormat="1" applyFill="1" applyBorder="1" applyAlignment="1">
      <alignment horizontal="right" vertical="center" indent="2"/>
    </xf>
    <xf numFmtId="0" fontId="0" fillId="0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4" fillId="0" borderId="0" xfId="0" applyFont="1"/>
    <xf numFmtId="4" fontId="4" fillId="0" borderId="0" xfId="0" applyNumberFormat="1" applyFont="1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6" fillId="2" borderId="0" xfId="1" applyFill="1" applyAlignment="1">
      <alignment vertical="center"/>
    </xf>
    <xf numFmtId="0" fontId="5" fillId="3" borderId="2" xfId="2"/>
    <xf numFmtId="2" fontId="0" fillId="2" borderId="0" xfId="0" applyNumberFormat="1" applyFill="1" applyAlignment="1">
      <alignment vertical="center"/>
    </xf>
    <xf numFmtId="2" fontId="0" fillId="0" borderId="0" xfId="0" applyNumberFormat="1"/>
    <xf numFmtId="43" fontId="0" fillId="0" borderId="0" xfId="3" applyFont="1" applyAlignment="1">
      <alignment vertical="center"/>
    </xf>
    <xf numFmtId="43" fontId="5" fillId="3" borderId="2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3" borderId="2" xfId="2" applyAlignment="1">
      <alignment vertical="center"/>
    </xf>
    <xf numFmtId="4" fontId="0" fillId="0" borderId="0" xfId="0" applyNumberFormat="1"/>
    <xf numFmtId="0" fontId="0" fillId="0" borderId="0" xfId="0" applyAlignment="1">
      <alignment vertical="center" wrapText="1"/>
    </xf>
    <xf numFmtId="43" fontId="3" fillId="2" borderId="0" xfId="3" applyFont="1" applyFill="1" applyAlignment="1">
      <alignment vertical="center"/>
    </xf>
    <xf numFmtId="43" fontId="0" fillId="0" borderId="0" xfId="3" applyFont="1"/>
    <xf numFmtId="43" fontId="5" fillId="3" borderId="2" xfId="3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2" fontId="5" fillId="3" borderId="2" xfId="2" applyNumberForma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3" borderId="2" xfId="2" applyNumberFormat="1" applyAlignment="1">
      <alignment vertical="center"/>
    </xf>
    <xf numFmtId="0" fontId="4" fillId="0" borderId="0" xfId="0" applyFont="1" applyAlignment="1">
      <alignment vertical="center"/>
    </xf>
    <xf numFmtId="4" fontId="3" fillId="2" borderId="0" xfId="0" applyNumberFormat="1" applyFont="1" applyFill="1" applyAlignment="1">
      <alignment horizontal="center" vertical="center" wrapText="1"/>
    </xf>
    <xf numFmtId="43" fontId="0" fillId="0" borderId="0" xfId="3" applyFont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0" fillId="0" borderId="0" xfId="3" applyFont="1" applyAlignment="1">
      <alignment horizontal="right" vertical="center" wrapText="1"/>
    </xf>
  </cellXfs>
  <cellStyles count="4">
    <cellStyle name="Coma" xfId="3" builtinId="3"/>
    <cellStyle name="Normal" xfId="0" builtinId="0"/>
    <cellStyle name="Resultat" xfId="2" builtinId="21"/>
    <cellStyle name="Títol 1" xfId="1" builtinId="16" customBuiltin="1"/>
  </cellStyles>
  <dxfs count="68"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4" formatCode="#,##0.00"/>
    </dxf>
    <dxf>
      <numFmt numFmtId="4" formatCode="#,##0.00"/>
    </dxf>
    <dxf>
      <numFmt numFmtId="2" formatCode="0.00"/>
    </dxf>
    <dxf>
      <numFmt numFmtId="2" formatCode="0.00"/>
    </dxf>
    <dxf>
      <numFmt numFmtId="2" formatCode="0.0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1" defaultTableStyle="TableStyleMedium9" defaultPivotStyle="PivotStyleLight16">
    <tableStyle name="Estil de tau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ables/table1.xml><?xml version="1.0" encoding="utf-8"?>
<table xmlns="http://schemas.openxmlformats.org/spreadsheetml/2006/main" id="1" name="Taula1" displayName="Taula1" ref="A4:F15" headerRowCellStyle="Normal" dataCellStyle="Normal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 totalsRowLabel="Total" totalsRowDxfId="67" dataCellStyle="Normal"/>
    <tableColumn id="2" name="Rati operacions pagades (dies)" totalsRowDxfId="66" dataCellStyle="Normal"/>
    <tableColumn id="3" name="Import pagaments realitzats (euros)" totalsRowDxfId="65" dataCellStyle="Normal"/>
    <tableColumn id="4" name="Rati operacions pendents (dies)" totalsRowDxfId="64" dataCellStyle="Normal"/>
    <tableColumn id="5" name="Import pagaments pendents (euros)" totalsRowDxfId="63" dataCellStyle="Normal"/>
    <tableColumn id="6" name="PMP (dies)" totalsRowFunction="sum" totalsRowDxfId="62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Gener)"/>
    </ext>
  </extLst>
</table>
</file>

<file path=xl/tables/table10.xml><?xml version="1.0" encoding="utf-8"?>
<table xmlns="http://schemas.openxmlformats.org/spreadsheetml/2006/main" id="16" name="Taula16" displayName="Taula16" ref="A4:F15" totalsRowShown="0" dataDxfId="46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 dataDxfId="45"/>
    <tableColumn id="2" name="Rati operacions pagades (dies)" dataDxfId="44"/>
    <tableColumn id="3" name="Import pagaments realitzats (euros)" dataDxfId="43"/>
    <tableColumn id="4" name="Rati operacions pendents (dies)" dataDxfId="42"/>
    <tableColumn id="5" name="Import pagaments pendents (euros)" dataDxfId="41"/>
    <tableColumn id="6" name="PMP (dies)" dataDxfId="4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Octubre)"/>
    </ext>
  </extLst>
</table>
</file>

<file path=xl/tables/table11.xml><?xml version="1.0" encoding="utf-8"?>
<table xmlns="http://schemas.openxmlformats.org/spreadsheetml/2006/main" id="15" name="Taula15" displayName="Taula15" ref="A4:F15" totalsRowShown="0" headerRowDxfId="39" dataDxfId="38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 dataDxfId="37"/>
    <tableColumn id="2" name="Rati operacions pagades (dies)" dataDxfId="36"/>
    <tableColumn id="3" name="Import pagaments realitzats (euros)" dataDxfId="35" dataCellStyle="Coma"/>
    <tableColumn id="4" name="Rati operacions pendents (dies)" dataDxfId="34"/>
    <tableColumn id="5" name="Import pagaments pendents (euros)" dataDxfId="33" dataCellStyle="Coma"/>
    <tableColumn id="6" name="PMP (dies)" dataDxfId="32" dataCellStyle="Co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Novembre)"/>
    </ext>
  </extLst>
</table>
</file>

<file path=xl/tables/table12.xml><?xml version="1.0" encoding="utf-8"?>
<table xmlns="http://schemas.openxmlformats.org/spreadsheetml/2006/main" id="14" name="Taula14" displayName="Taula14" ref="A4:F15" totalsRowShown="0" headerRowDxfId="31" dataDxfId="30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 dataDxfId="29"/>
    <tableColumn id="2" name="Rati operacions pagades (dies)" dataDxfId="28" dataCellStyle="Coma"/>
    <tableColumn id="3" name="Import pagaments realitzats (euros)" dataDxfId="27" dataCellStyle="Coma"/>
    <tableColumn id="4" name="Rati operacions pendents (dies)" dataDxfId="26" dataCellStyle="Coma"/>
    <tableColumn id="5" name="Import pagaments pendents (euros)" dataDxfId="25" dataCellStyle="Coma"/>
    <tableColumn id="6" name="PMP (dies)" dataDxfId="24" dataCellStyle="Coma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Desembre)"/>
    </ext>
  </extLst>
</table>
</file>

<file path=xl/tables/table13.xml><?xml version="1.0" encoding="utf-8"?>
<table xmlns="http://schemas.openxmlformats.org/spreadsheetml/2006/main" id="2" name="Taula2" displayName="Taula2" ref="A4:F16" totalsRowShown="0" headerRowCellStyle="Normal" dataCellStyle="Normal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 dataCellStyle="Normal"/>
    <tableColumn id="2" name="Rati operacions pagades (dies)" dataCellStyle="Normal"/>
    <tableColumn id="3" name="Import pagaments realitzats (euros)" dataCellStyle="Normal"/>
    <tableColumn id="4" name="Rati operacions pendents (dies)" dataCellStyle="Normal"/>
    <tableColumn id="5" name="Import pagaments pendents (euros)" dataCellStyle="Normal"/>
    <tableColumn id="6" name="PMP (dies)" dataDxfId="23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Diputació de Girona - Període mig de pagament a proveïdors "/>
    </ext>
  </extLst>
</table>
</file>

<file path=xl/tables/table14.xml><?xml version="1.0" encoding="utf-8"?>
<table xmlns="http://schemas.openxmlformats.org/spreadsheetml/2006/main" id="6" name="Taula6" displayName="Taula6" ref="A4:F16" totalsRowShown="0" headerRowCellStyle="Normal" dataCellStyle="Normal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 dataCellStyle="Normal"/>
    <tableColumn id="2" name="Rati operacions pagades (dies)" dataCellStyle="Normal"/>
    <tableColumn id="3" name="Import pagaments realitzats (euros)" dataCellStyle="Normal"/>
    <tableColumn id="4" name="Rati operacions pendents (dies)" dataCellStyle="Normal"/>
    <tableColumn id="5" name="Import pagaments pendents (euros)" dataCellStyle="Normal"/>
    <tableColumn id="6" name="PMP (dies)" dataDxfId="22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Dipsalut - Període mig de pagament a proveïdors"/>
    </ext>
  </extLst>
</table>
</file>

<file path=xl/tables/table15.xml><?xml version="1.0" encoding="utf-8"?>
<table xmlns="http://schemas.openxmlformats.org/spreadsheetml/2006/main" id="7" name="Taula7" displayName="Taula7" ref="A4:F16" totalsRowShown="0" headerRowCellStyle="Normal" dataCellStyle="Normal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 dataCellStyle="Normal"/>
    <tableColumn id="2" name="Rati operacions pagades (dies)" dataCellStyle="Normal"/>
    <tableColumn id="3" name="Import pagaments realitzats (euros)" dataCellStyle="Normal"/>
    <tableColumn id="4" name="Rati operacions pendents (dies)" dataCellStyle="Normal"/>
    <tableColumn id="5" name="Import pagaments pendents (euros)" dataCellStyle="Normal"/>
    <tableColumn id="6" name="PMP (dies)" dataDxfId="21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XALOC - Període mig de pagament a proveïdors"/>
    </ext>
  </extLst>
</table>
</file>

<file path=xl/tables/table16.xml><?xml version="1.0" encoding="utf-8"?>
<table xmlns="http://schemas.openxmlformats.org/spreadsheetml/2006/main" id="3" name="Taula3" displayName="Taula3" ref="A4:F16" totalsRowShown="0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 dataCellStyle="Normal"/>
    <tableColumn id="2" name="Rati operacions pagades (dies)" dataCellStyle="Normal"/>
    <tableColumn id="3" name="Import pagaments realitzats (euros)" dataDxfId="20" dataCellStyle="Normal"/>
    <tableColumn id="4" name="Rati operacions pendents (dies)" dataCellStyle="Normal"/>
    <tableColumn id="5" name="Import pagaments pendents (euros)" dataDxfId="19" dataCellStyle="Normal"/>
    <tableColumn id="6" name="PMP (dies)" dataDxfId="18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Conservatori de Música Isaac Albéniz - Període mig de pagament a proveïdors"/>
    </ext>
  </extLst>
</table>
</file>

<file path=xl/tables/table17.xml><?xml version="1.0" encoding="utf-8"?>
<table xmlns="http://schemas.openxmlformats.org/spreadsheetml/2006/main" id="4" name="Taula4" displayName="Taula4" ref="A4:F16" totalsRowShown="0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/>
    <tableColumn id="2" name="Rati operacions pagades (dies)"/>
    <tableColumn id="3" name="Import pagaments realitzats (euros)" dataDxfId="17"/>
    <tableColumn id="4" name="Rati operacions pendents (dies)"/>
    <tableColumn id="5" name="Import pagaments pendents (euros)" dataDxfId="16"/>
    <tableColumn id="6" name="PMP (dies)" dataDxfId="15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Consorci d'Aigües Costa Brava Girona - Període mig de pagament a proveïdors"/>
    </ext>
  </extLst>
</table>
</file>

<file path=xl/tables/table18.xml><?xml version="1.0" encoding="utf-8"?>
<table xmlns="http://schemas.openxmlformats.org/spreadsheetml/2006/main" id="5" name="Taula5" displayName="Taula5" ref="A4:F16" totalsRowShown="0" headerRowCellStyle="Normal" dataCellStyle="Normal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 dataCellStyle="Normal"/>
    <tableColumn id="2" name="Rati operacions pagades (dies)" dataCellStyle="Normal"/>
    <tableColumn id="3" name="Import pagaments realitzats (euros)" dataDxfId="14" dataCellStyle="Normal"/>
    <tableColumn id="4" name="Rati operacions pendents (dies)" dataCellStyle="Normal"/>
    <tableColumn id="5" name="Import pagaments pendents (euros)" dataDxfId="13" dataCellStyle="Normal"/>
    <tableColumn id="6" name="PMP (dies)" dataDxfId="12" dataCellStyle="Normal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Consorci Vies Verdes - Període mig de pagament a proveïdors"/>
    </ext>
  </extLst>
</table>
</file>

<file path=xl/tables/table19.xml><?xml version="1.0" encoding="utf-8"?>
<table xmlns="http://schemas.openxmlformats.org/spreadsheetml/2006/main" id="8" name="Taula8" displayName="Taula8" ref="A4:F16" totalsRowShown="0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/>
    <tableColumn id="2" name="Rati operacions pagades (dies)"/>
    <tableColumn id="3" name="Import pagaments realitzats (euros)" dataDxfId="11"/>
    <tableColumn id="4" name="Rati operacions pendents (dies)"/>
    <tableColumn id="5" name="Import pagaments pendents (euros)" dataDxfId="10"/>
    <tableColumn id="6" name="PMP (dies)" dataDxfId="9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Consorci de les Gavarres - Període mig de pagament a proveïdors"/>
    </ext>
  </extLst>
</table>
</file>

<file path=xl/tables/table2.xml><?xml version="1.0" encoding="utf-8"?>
<table xmlns="http://schemas.openxmlformats.org/spreadsheetml/2006/main" id="12" name="Taula12" displayName="Taula12" ref="A4:F15" totalsRowShown="0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/>
    <tableColumn id="3" name="Import pagaments realitzats (euros)"/>
    <tableColumn id="4" name="Rati operacions pendents (dies)"/>
    <tableColumn id="5" name="Import pagaments pendents (euros)"/>
    <tableColumn id="6" name="PMP (dies)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Febrer)"/>
    </ext>
  </extLst>
</table>
</file>

<file path=xl/tables/table20.xml><?xml version="1.0" encoding="utf-8"?>
<table xmlns="http://schemas.openxmlformats.org/spreadsheetml/2006/main" id="10" name="Taula10" displayName="Taula10" ref="A4:F16" totalsRowShown="0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/>
    <tableColumn id="2" name="Rati operacions pagades (dies)"/>
    <tableColumn id="3" name="Import pagaments realitzats (euros)" dataDxfId="8"/>
    <tableColumn id="4" name="Rati operacions pendents (dies)"/>
    <tableColumn id="5" name="Import pagaments pendents (euros)" dataDxfId="7"/>
    <tableColumn id="6" name="PMP (dies)" dataDxfId="6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atronat de Turisme Costa Brava Girona - Període mig de pagament a proveïdors"/>
    </ext>
  </extLst>
</table>
</file>

<file path=xl/tables/table21.xml><?xml version="1.0" encoding="utf-8"?>
<table xmlns="http://schemas.openxmlformats.org/spreadsheetml/2006/main" id="9" name="Taula9" displayName="Taula9" ref="A4:F16" totalsRowShown="0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/>
    <tableColumn id="2" name="Rati operacions pagades (dies)"/>
    <tableColumn id="3" name="Import pagaments realitzats (euros)" dataDxfId="5"/>
    <tableColumn id="4" name="Rati operacions pendents (dies)"/>
    <tableColumn id="5" name="Import pagaments pendents (euros)" dataDxfId="4"/>
    <tableColumn id="6" name="PMP (dies)" dataDxfId="3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SEMEGA - Període mig de pagament a proveïdors"/>
    </ext>
  </extLst>
</table>
</file>

<file path=xl/tables/table22.xml><?xml version="1.0" encoding="utf-8"?>
<table xmlns="http://schemas.openxmlformats.org/spreadsheetml/2006/main" id="11" name="Taula11" displayName="Taula11" ref="A4:F16" totalsRowShown="0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PERÍODE"/>
    <tableColumn id="2" name="Rati operacions pagades (dies)"/>
    <tableColumn id="3" name="Import pagaments realitzats (euros)" dataDxfId="2"/>
    <tableColumn id="4" name="Rati operacions pendents (dies)"/>
    <tableColumn id="5" name="Import pagaments pendents (euros)" dataDxfId="1"/>
    <tableColumn id="6" name="PMP (dies)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SUMAR - Període mig de pagament a proveïdors"/>
    </ext>
  </extLst>
</table>
</file>

<file path=xl/tables/table3.xml><?xml version="1.0" encoding="utf-8"?>
<table xmlns="http://schemas.openxmlformats.org/spreadsheetml/2006/main" id="13" name="Taula13" displayName="Taula13" ref="A4:F15" totalsRowShown="0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/>
    <tableColumn id="3" name="Import pagaments realitzats (euros)"/>
    <tableColumn id="4" name="Rati operacions pendents (dies)"/>
    <tableColumn id="5" name="Import pagaments pendents (euros)"/>
    <tableColumn id="6" name="PMP (dies)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Març)"/>
    </ext>
  </extLst>
</table>
</file>

<file path=xl/tables/table4.xml><?xml version="1.0" encoding="utf-8"?>
<table xmlns="http://schemas.openxmlformats.org/spreadsheetml/2006/main" id="22" name="Taula22" displayName="Taula22" ref="A4:F15" totalsRowShown="0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/>
    <tableColumn id="3" name="Import pagaments realitzats (euros)"/>
    <tableColumn id="4" name="Rati operacions pendents (dies)"/>
    <tableColumn id="5" name="Import pagaments pendents (euros)"/>
    <tableColumn id="6" name="PMP (dies)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Abril)"/>
    </ext>
  </extLst>
</table>
</file>

<file path=xl/tables/table5.xml><?xml version="1.0" encoding="utf-8"?>
<table xmlns="http://schemas.openxmlformats.org/spreadsheetml/2006/main" id="17" name="Taula17" displayName="Taula17" ref="A4:F15" totalsRowShown="0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/>
    <tableColumn id="3" name="Import pagaments realitzats (euros)"/>
    <tableColumn id="4" name="Rati operacions pendents (dies)"/>
    <tableColumn id="5" name="Import pagaments pendents (euros)"/>
    <tableColumn id="6" name="PMP (dies)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Maig)"/>
    </ext>
  </extLst>
</table>
</file>

<file path=xl/tables/table6.xml><?xml version="1.0" encoding="utf-8"?>
<table xmlns="http://schemas.openxmlformats.org/spreadsheetml/2006/main" id="21" name="Taula21" displayName="Taula21" ref="A4:F15" totalsRowShown="0" headerRowDxfId="61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 dataDxfId="60"/>
    <tableColumn id="3" name="Import pagaments realitzats (euros)" dataDxfId="59"/>
    <tableColumn id="4" name="Rati operacions pendents (dies)" dataDxfId="58"/>
    <tableColumn id="5" name="Import pagaments pendents (euros)" dataDxfId="57"/>
    <tableColumn id="6" name="PMP (dies)" dataDxfId="56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Juny)"/>
    </ext>
  </extLst>
</table>
</file>

<file path=xl/tables/table7.xml><?xml version="1.0" encoding="utf-8"?>
<table xmlns="http://schemas.openxmlformats.org/spreadsheetml/2006/main" id="20" name="Taula20" displayName="Taula20" ref="A4:F15" totalsRowShown="0" headerRowDxfId="55" dataDxfId="54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 dataDxfId="53"/>
    <tableColumn id="2" name="Rati operacions pagades (dies)" dataDxfId="52"/>
    <tableColumn id="3" name="Import pagaments realitzats (euros)" dataDxfId="51"/>
    <tableColumn id="4" name="Rati operacions pendents (dies)" dataDxfId="50"/>
    <tableColumn id="5" name="Import pagaments pendents (euros)" dataDxfId="49"/>
    <tableColumn id="6" name="PMP (dies)" dataDxfId="48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Juliol)"/>
    </ext>
  </extLst>
</table>
</file>

<file path=xl/tables/table8.xml><?xml version="1.0" encoding="utf-8"?>
<table xmlns="http://schemas.openxmlformats.org/spreadsheetml/2006/main" id="18" name="Taula18" displayName="Taula18" ref="A4:F15" totalsRowShown="0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/>
    <tableColumn id="3" name="Import pagaments realitzats (euros)"/>
    <tableColumn id="4" name="Rati operacions pendents (dies)"/>
    <tableColumn id="5" name="Import pagaments pendents (euros)"/>
    <tableColumn id="6" name="PMP (dies)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Agost)"/>
    </ext>
  </extLst>
</table>
</file>

<file path=xl/tables/table9.xml><?xml version="1.0" encoding="utf-8"?>
<table xmlns="http://schemas.openxmlformats.org/spreadsheetml/2006/main" id="19" name="Taula19" displayName="Taula19" ref="A4:F15" totalsRowShown="0" headerRowDxfId="47">
  <autoFilter ref="A4:F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NTITAT"/>
    <tableColumn id="2" name="Rati operacions pagades (dies)"/>
    <tableColumn id="3" name="Import pagaments realitzats (euros)"/>
    <tableColumn id="4" name="Rati operacions pendents (dies)"/>
    <tableColumn id="5" name="Import pagaments pendents (euros)"/>
    <tableColumn id="6" name="PMP (dies)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Període mig de pagament a proveïdors (Setembre)"/>
    </ext>
  </extLst>
</table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7"/>
  <sheetViews>
    <sheetView showGridLines="0" zoomScaleNormal="100" zoomScaleSheetLayoutView="110" workbookViewId="0">
      <selection activeCell="D24" sqref="D24"/>
    </sheetView>
  </sheetViews>
  <sheetFormatPr defaultColWidth="11.42578125" defaultRowHeight="15" x14ac:dyDescent="0.25"/>
  <cols>
    <col min="1" max="1" width="54.42578125" style="9" customWidth="1"/>
    <col min="2" max="2" width="29.7109375" style="12" customWidth="1"/>
    <col min="3" max="3" width="34.5703125" style="12" customWidth="1"/>
    <col min="4" max="4" width="30.7109375" style="12" customWidth="1"/>
    <col min="5" max="5" width="34.85546875" style="12" customWidth="1"/>
    <col min="6" max="6" width="15.28515625" style="12" customWidth="1"/>
    <col min="7" max="7" width="11.42578125" style="9" customWidth="1"/>
    <col min="8" max="10" width="11.42578125" style="9" hidden="1" customWidth="1"/>
    <col min="11" max="16384" width="11.42578125" style="9"/>
  </cols>
  <sheetData>
    <row r="1" spans="1:11" ht="19.5" x14ac:dyDescent="0.25">
      <c r="A1" s="26" t="s">
        <v>30</v>
      </c>
    </row>
    <row r="4" spans="1:11" s="10" customFormat="1" ht="24.95" customHeight="1" x14ac:dyDescent="0.25">
      <c r="A4" t="s">
        <v>0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11" s="11" customFormat="1" ht="24.95" customHeight="1" x14ac:dyDescent="0.25">
      <c r="A5" t="s">
        <v>1</v>
      </c>
      <c r="B5">
        <v>6.77</v>
      </c>
      <c r="C5">
        <v>217190.29</v>
      </c>
      <c r="D5">
        <v>19.78</v>
      </c>
      <c r="E5">
        <v>260552.67</v>
      </c>
      <c r="F5">
        <f t="shared" ref="F5:F10" si="0">+((B5*C5)+(D5*E5))/(C5+E5)</f>
        <v>13.865426872852298</v>
      </c>
      <c r="H5" s="11">
        <f>+B5*C5</f>
        <v>1470378.2633</v>
      </c>
      <c r="I5" s="11">
        <f>+D5*E5</f>
        <v>5153731.8126000008</v>
      </c>
      <c r="J5" s="11">
        <f>+H5+I5</f>
        <v>6624110.0759000005</v>
      </c>
    </row>
    <row r="6" spans="1:11" s="11" customFormat="1" ht="24.95" customHeight="1" x14ac:dyDescent="0.25">
      <c r="A6" t="s">
        <v>2</v>
      </c>
      <c r="B6">
        <v>12</v>
      </c>
      <c r="C6">
        <v>979.08</v>
      </c>
      <c r="D6">
        <v>1.81</v>
      </c>
      <c r="E6">
        <v>213786.92</v>
      </c>
      <c r="F6">
        <f t="shared" si="0"/>
        <v>1.8564543978097094</v>
      </c>
      <c r="H6" s="11">
        <f t="shared" ref="H6:H10" si="1">+B6*C6</f>
        <v>11748.960000000001</v>
      </c>
      <c r="I6" s="11">
        <f t="shared" ref="I6:I10" si="2">+D6*E6</f>
        <v>386954.32520000002</v>
      </c>
      <c r="J6" s="11">
        <f t="shared" ref="J6:J10" si="3">+H6+I6</f>
        <v>398703.28520000004</v>
      </c>
    </row>
    <row r="7" spans="1:11" s="11" customFormat="1" ht="24.95" customHeight="1" x14ac:dyDescent="0.25">
      <c r="A7" t="s">
        <v>3</v>
      </c>
      <c r="B7">
        <v>3.01</v>
      </c>
      <c r="C7">
        <v>297412.7</v>
      </c>
      <c r="D7">
        <v>1.57</v>
      </c>
      <c r="E7">
        <v>133351.97</v>
      </c>
      <c r="F7">
        <f t="shared" si="0"/>
        <v>2.5642186948618604</v>
      </c>
      <c r="H7" s="11">
        <f t="shared" si="1"/>
        <v>895212.22699999996</v>
      </c>
      <c r="I7" s="11">
        <f t="shared" si="2"/>
        <v>209362.59290000002</v>
      </c>
      <c r="J7" s="11">
        <f t="shared" si="3"/>
        <v>1104574.8199</v>
      </c>
    </row>
    <row r="8" spans="1:11" s="11" customFormat="1" ht="24.95" customHeight="1" x14ac:dyDescent="0.25">
      <c r="A8" t="s">
        <v>4</v>
      </c>
      <c r="B8">
        <v>14.2</v>
      </c>
      <c r="C8">
        <v>5419.49</v>
      </c>
      <c r="D8">
        <v>3.8</v>
      </c>
      <c r="E8">
        <v>17189.97</v>
      </c>
      <c r="F8">
        <f t="shared" si="0"/>
        <v>6.2928811214420852</v>
      </c>
      <c r="H8" s="11">
        <f t="shared" si="1"/>
        <v>76956.757999999987</v>
      </c>
      <c r="I8" s="11">
        <f t="shared" si="2"/>
        <v>65321.885999999999</v>
      </c>
      <c r="J8" s="11">
        <f t="shared" si="3"/>
        <v>142278.64399999997</v>
      </c>
    </row>
    <row r="9" spans="1:11" s="11" customFormat="1" ht="24.95" customHeight="1" x14ac:dyDescent="0.25">
      <c r="A9" t="s">
        <v>17</v>
      </c>
      <c r="B9">
        <v>0</v>
      </c>
      <c r="C9">
        <v>0</v>
      </c>
      <c r="D9">
        <v>42.42</v>
      </c>
      <c r="E9">
        <v>51264.26</v>
      </c>
      <c r="F9">
        <f>+((B9*C9)+(D9*E9))/(C9+E9)</f>
        <v>42.42</v>
      </c>
      <c r="H9" s="11">
        <f>+B9*C9</f>
        <v>0</v>
      </c>
      <c r="I9" s="11">
        <f>+D9*E9</f>
        <v>2174629.9092000001</v>
      </c>
      <c r="J9" s="11">
        <f>+H9+I9</f>
        <v>2174629.9092000001</v>
      </c>
    </row>
    <row r="10" spans="1:11" s="11" customFormat="1" ht="24.95" customHeight="1" x14ac:dyDescent="0.25">
      <c r="A10" t="s">
        <v>5</v>
      </c>
      <c r="B10">
        <v>25</v>
      </c>
      <c r="C10">
        <v>282.43</v>
      </c>
      <c r="D10">
        <v>0</v>
      </c>
      <c r="E10">
        <v>0</v>
      </c>
      <c r="F10">
        <f t="shared" si="0"/>
        <v>25</v>
      </c>
      <c r="H10" s="11">
        <f t="shared" si="1"/>
        <v>7060.75</v>
      </c>
      <c r="I10" s="11">
        <f t="shared" si="2"/>
        <v>0</v>
      </c>
      <c r="J10" s="11">
        <f t="shared" si="3"/>
        <v>7060.75</v>
      </c>
    </row>
    <row r="11" spans="1:11" s="11" customFormat="1" ht="24.95" customHeight="1" x14ac:dyDescent="0.25">
      <c r="A11" t="s">
        <v>14</v>
      </c>
      <c r="B11">
        <v>0</v>
      </c>
      <c r="C11">
        <v>0</v>
      </c>
      <c r="D11">
        <v>31</v>
      </c>
      <c r="E11">
        <v>1322.24</v>
      </c>
      <c r="F11">
        <f>+((B11*C11)+(D11*E11))/(C11+E11)</f>
        <v>31</v>
      </c>
      <c r="H11" s="11">
        <f>+B11*C11</f>
        <v>0</v>
      </c>
      <c r="I11" s="11">
        <f>+D11*E11</f>
        <v>40989.440000000002</v>
      </c>
      <c r="J11" s="11">
        <f>+H11+I11</f>
        <v>40989.440000000002</v>
      </c>
    </row>
    <row r="12" spans="1:11" s="11" customFormat="1" ht="24.95" customHeight="1" x14ac:dyDescent="0.25">
      <c r="A12" t="s">
        <v>16</v>
      </c>
      <c r="B12">
        <v>26.95</v>
      </c>
      <c r="C12">
        <v>38750.93</v>
      </c>
      <c r="D12">
        <v>10.78</v>
      </c>
      <c r="E12">
        <v>14169.35</v>
      </c>
      <c r="F12">
        <f>+((B12*C12)+(D12*E12))/(C12+E12)</f>
        <v>22.620499296300022</v>
      </c>
      <c r="H12" s="11">
        <f>+B12*C12</f>
        <v>1044337.5634999999</v>
      </c>
      <c r="I12" s="11">
        <f>+D12*E12</f>
        <v>152745.59299999999</v>
      </c>
      <c r="J12" s="11">
        <f>+H12+I12</f>
        <v>1197083.1565</v>
      </c>
      <c r="K12" s="13"/>
    </row>
    <row r="13" spans="1:11" s="11" customFormat="1" ht="24.95" customHeight="1" x14ac:dyDescent="0.25">
      <c r="A13" t="s">
        <v>6</v>
      </c>
      <c r="B13">
        <v>11.76</v>
      </c>
      <c r="C13">
        <v>78804.91</v>
      </c>
      <c r="D13">
        <v>0</v>
      </c>
      <c r="E13">
        <v>0</v>
      </c>
      <c r="F13">
        <f>+((B13*C13)+(D13*E13))/(C13+E13)</f>
        <v>11.76</v>
      </c>
      <c r="H13" s="11">
        <f>+B13*C13</f>
        <v>926745.74160000007</v>
      </c>
      <c r="I13" s="11">
        <f>+D13*E13</f>
        <v>0</v>
      </c>
      <c r="J13" s="11">
        <f>+H13+I13</f>
        <v>926745.74160000007</v>
      </c>
    </row>
    <row r="14" spans="1:11" s="11" customFormat="1" ht="24.95" customHeight="1" x14ac:dyDescent="0.25">
      <c r="A14" t="s">
        <v>15</v>
      </c>
      <c r="B14">
        <v>30.43</v>
      </c>
      <c r="C14">
        <v>407037.07</v>
      </c>
      <c r="D14">
        <v>32.619999999999997</v>
      </c>
      <c r="E14">
        <v>404288.35</v>
      </c>
      <c r="F14">
        <f>+((B14*C14)+(D14*E14))/(C14+E14)</f>
        <v>31.521290208187981</v>
      </c>
      <c r="H14" s="11">
        <f>+B14*C14</f>
        <v>12386138.040100001</v>
      </c>
      <c r="I14" s="11">
        <f>+D14*E14</f>
        <v>13187885.976999998</v>
      </c>
      <c r="J14" s="11">
        <f>+H14+I14</f>
        <v>25574024.017099999</v>
      </c>
    </row>
    <row r="15" spans="1:11" s="4" customFormat="1" ht="24.95" customHeight="1" x14ac:dyDescent="0.25">
      <c r="A15" s="27" t="s">
        <v>7</v>
      </c>
      <c r="B15" s="27"/>
      <c r="C15" s="27">
        <f>SUM(C5:C14)</f>
        <v>1045876.9000000001</v>
      </c>
      <c r="D15" s="27"/>
      <c r="E15" s="27">
        <f>SUM(E5:E14)</f>
        <v>1095925.73</v>
      </c>
      <c r="F15" s="27">
        <f>+J15/(E15+C15)</f>
        <v>17.830867935482928</v>
      </c>
      <c r="J15" s="4">
        <f>SUM(J5:J14)</f>
        <v>38190199.839400001</v>
      </c>
    </row>
    <row r="17" spans="1:1" x14ac:dyDescent="0.25">
      <c r="A17" s="15"/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17"/>
  <sheetViews>
    <sheetView showGridLines="0" zoomScaleNormal="100" zoomScaleSheetLayoutView="115" workbookViewId="0">
      <selection activeCell="F10" sqref="F10"/>
    </sheetView>
  </sheetViews>
  <sheetFormatPr defaultColWidth="11.42578125" defaultRowHeight="12.75" x14ac:dyDescent="0.25"/>
  <cols>
    <col min="1" max="1" width="54.42578125" style="15" customWidth="1"/>
    <col min="2" max="2" width="15.28515625" style="20" customWidth="1"/>
    <col min="3" max="3" width="23.5703125" style="20" customWidth="1"/>
    <col min="4" max="4" width="15.85546875" style="20" customWidth="1"/>
    <col min="5" max="5" width="24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2" ht="19.5" x14ac:dyDescent="0.25">
      <c r="A1" s="26" t="s">
        <v>42</v>
      </c>
    </row>
    <row r="4" spans="1:12" s="16" customFormat="1" ht="32.25" customHeight="1" x14ac:dyDescent="0.25">
      <c r="A4" t="s">
        <v>0</v>
      </c>
      <c r="B4" s="40" t="s">
        <v>9</v>
      </c>
      <c r="C4" s="40" t="s">
        <v>10</v>
      </c>
      <c r="D4" s="40" t="s">
        <v>11</v>
      </c>
      <c r="E4" s="40" t="s">
        <v>12</v>
      </c>
      <c r="F4" s="41" t="s">
        <v>13</v>
      </c>
    </row>
    <row r="5" spans="1:12" s="17" customFormat="1" ht="24.95" customHeight="1" x14ac:dyDescent="0.25">
      <c r="A5" s="32" t="s">
        <v>1</v>
      </c>
      <c r="B5" s="30">
        <v>30.9</v>
      </c>
      <c r="C5" s="30">
        <v>1380918.37</v>
      </c>
      <c r="D5" s="30">
        <v>35.68</v>
      </c>
      <c r="E5" s="30">
        <v>2289288.87</v>
      </c>
      <c r="F5" s="42">
        <f t="shared" ref="F5:F11" si="0">+((B5*C5)+(D5*E5))/(C5+E5)</f>
        <v>33.881521228376194</v>
      </c>
      <c r="H5" s="17">
        <f>+B5*C5</f>
        <v>42670377.633000001</v>
      </c>
      <c r="I5" s="17">
        <f>+D5*E5</f>
        <v>81681826.881600007</v>
      </c>
      <c r="J5" s="17">
        <f>+H5+I5</f>
        <v>124352204.51460001</v>
      </c>
    </row>
    <row r="6" spans="1:12" s="17" customFormat="1" ht="24.95" customHeight="1" x14ac:dyDescent="0.25">
      <c r="A6" s="32" t="s">
        <v>2</v>
      </c>
      <c r="B6" s="30">
        <v>19.62</v>
      </c>
      <c r="C6" s="30">
        <v>558679.32999999996</v>
      </c>
      <c r="D6" s="30">
        <v>9.5</v>
      </c>
      <c r="E6" s="30">
        <v>397397.37</v>
      </c>
      <c r="F6" s="42">
        <f t="shared" si="0"/>
        <v>15.413578711415099</v>
      </c>
      <c r="H6" s="17">
        <f t="shared" ref="H6:H10" si="1">+B6*C6</f>
        <v>10961288.454599999</v>
      </c>
      <c r="I6" s="17">
        <f t="shared" ref="I6:I10" si="2">+D6*E6</f>
        <v>3775275.0150000001</v>
      </c>
      <c r="J6" s="17">
        <f t="shared" ref="J6:J10" si="3">+H6+I6</f>
        <v>14736563.469599999</v>
      </c>
      <c r="L6" s="43"/>
    </row>
    <row r="7" spans="1:12" s="17" customFormat="1" ht="24.95" customHeight="1" x14ac:dyDescent="0.25">
      <c r="A7" s="32" t="s">
        <v>3</v>
      </c>
      <c r="B7" s="30">
        <v>15.15</v>
      </c>
      <c r="C7" s="30">
        <v>273264.59000000003</v>
      </c>
      <c r="D7" s="30">
        <v>10.06</v>
      </c>
      <c r="E7" s="30">
        <v>8815.42</v>
      </c>
      <c r="F7" s="42">
        <f t="shared" si="0"/>
        <v>14.990929926938106</v>
      </c>
      <c r="H7" s="17">
        <f t="shared" si="1"/>
        <v>4139958.5385000003</v>
      </c>
      <c r="I7" s="17">
        <f t="shared" si="2"/>
        <v>88683.125200000009</v>
      </c>
      <c r="J7" s="17">
        <f t="shared" si="3"/>
        <v>4228641.6637000004</v>
      </c>
      <c r="L7" s="8"/>
    </row>
    <row r="8" spans="1:12" s="17" customFormat="1" ht="24.95" customHeight="1" x14ac:dyDescent="0.25">
      <c r="A8" s="32" t="s">
        <v>4</v>
      </c>
      <c r="B8" s="30">
        <v>31.23</v>
      </c>
      <c r="C8" s="30">
        <v>43822.38</v>
      </c>
      <c r="D8" s="30">
        <v>15.68</v>
      </c>
      <c r="E8" s="30">
        <v>17400.48</v>
      </c>
      <c r="F8" s="42">
        <f t="shared" si="0"/>
        <v>26.810450439590699</v>
      </c>
      <c r="H8" s="17">
        <f t="shared" si="1"/>
        <v>1368572.9273999999</v>
      </c>
      <c r="I8" s="17">
        <f t="shared" si="2"/>
        <v>272839.52639999997</v>
      </c>
      <c r="J8" s="17">
        <f t="shared" si="3"/>
        <v>1641412.4537999998</v>
      </c>
      <c r="L8" s="8"/>
    </row>
    <row r="9" spans="1:12" s="17" customFormat="1" ht="24.95" customHeight="1" x14ac:dyDescent="0.25">
      <c r="A9" s="32" t="s">
        <v>17</v>
      </c>
      <c r="B9" s="30">
        <v>25.89</v>
      </c>
      <c r="C9" s="30">
        <v>2105942.91</v>
      </c>
      <c r="D9" s="30">
        <v>14.28</v>
      </c>
      <c r="E9" s="30">
        <v>2176317.64</v>
      </c>
      <c r="F9" s="42">
        <f>+((B9*C9)+(D9*E9))/(C9+E9)</f>
        <v>19.989600548500018</v>
      </c>
      <c r="H9" s="17">
        <f>+B9*C9</f>
        <v>54522861.939900003</v>
      </c>
      <c r="I9" s="17">
        <f>+D9*E9</f>
        <v>31077815.8992</v>
      </c>
      <c r="J9" s="17">
        <f>+H9+I9</f>
        <v>85600677.839100003</v>
      </c>
      <c r="L9" s="8"/>
    </row>
    <row r="10" spans="1:12" s="17" customFormat="1" ht="24.95" customHeight="1" x14ac:dyDescent="0.25">
      <c r="A10" s="32" t="s">
        <v>5</v>
      </c>
      <c r="B10" s="30">
        <v>39.39</v>
      </c>
      <c r="C10" s="30">
        <v>77422.37</v>
      </c>
      <c r="D10" s="30">
        <v>29.28</v>
      </c>
      <c r="E10" s="30">
        <v>27994.32</v>
      </c>
      <c r="F10" s="42">
        <f t="shared" si="0"/>
        <v>36.705201461931694</v>
      </c>
      <c r="H10" s="17">
        <f t="shared" si="1"/>
        <v>3049667.1543000001</v>
      </c>
      <c r="I10" s="17">
        <f t="shared" si="2"/>
        <v>819673.68960000004</v>
      </c>
      <c r="J10" s="17">
        <f t="shared" si="3"/>
        <v>3869340.8439000002</v>
      </c>
      <c r="L10" s="44"/>
    </row>
    <row r="11" spans="1:12" s="17" customFormat="1" ht="24.95" customHeight="1" x14ac:dyDescent="0.25">
      <c r="A11" s="32" t="s">
        <v>14</v>
      </c>
      <c r="B11" s="30">
        <v>30.77</v>
      </c>
      <c r="C11" s="30">
        <v>36852.97</v>
      </c>
      <c r="D11" s="30">
        <v>19.13</v>
      </c>
      <c r="E11" s="30">
        <v>100236.53</v>
      </c>
      <c r="F11" s="42">
        <f t="shared" si="0"/>
        <v>22.259113249373581</v>
      </c>
      <c r="H11" s="17">
        <f>+B11*C11</f>
        <v>1133965.8869</v>
      </c>
      <c r="I11" s="17">
        <f>+D11*E11</f>
        <v>1917524.8188999998</v>
      </c>
      <c r="J11" s="17">
        <f>+H11+I11</f>
        <v>3051490.7057999996</v>
      </c>
      <c r="L11" s="8"/>
    </row>
    <row r="12" spans="1:12" s="17" customFormat="1" ht="24.95" customHeight="1" x14ac:dyDescent="0.25">
      <c r="A12" s="32" t="s">
        <v>16</v>
      </c>
      <c r="B12" s="30">
        <v>14.46</v>
      </c>
      <c r="C12" s="30">
        <v>43029.22</v>
      </c>
      <c r="D12" s="30">
        <v>31</v>
      </c>
      <c r="E12" s="30">
        <v>4043.99</v>
      </c>
      <c r="F12" s="42">
        <f>+((B12*C12)+(D12*E12))/(C12+E12)</f>
        <v>15.880926990107538</v>
      </c>
      <c r="H12" s="17">
        <f>+B12*C12</f>
        <v>622202.52120000008</v>
      </c>
      <c r="I12" s="17">
        <f>+D12*E12</f>
        <v>125363.68999999999</v>
      </c>
      <c r="J12" s="17">
        <f>+H12+I12</f>
        <v>747566.21120000002</v>
      </c>
      <c r="K12" s="18"/>
      <c r="L12" s="8"/>
    </row>
    <row r="13" spans="1:12" s="17" customFormat="1" ht="24.95" customHeight="1" x14ac:dyDescent="0.25">
      <c r="A13" s="32" t="s">
        <v>6</v>
      </c>
      <c r="B13" s="30">
        <v>1.68</v>
      </c>
      <c r="C13" s="30">
        <v>263927.38</v>
      </c>
      <c r="D13" s="30">
        <v>0</v>
      </c>
      <c r="E13" s="30">
        <v>47011.96</v>
      </c>
      <c r="F13" s="42">
        <f>+((B13*C13)+(D13*E13))/(C13+E13)</f>
        <v>1.4259951744928767</v>
      </c>
      <c r="H13" s="17">
        <f>+B13*C13</f>
        <v>443397.99839999998</v>
      </c>
      <c r="I13" s="17">
        <f>+D13*E13</f>
        <v>0</v>
      </c>
      <c r="J13" s="17">
        <f>+H13+I13</f>
        <v>443397.99839999998</v>
      </c>
      <c r="L13" s="43"/>
    </row>
    <row r="14" spans="1:12" s="17" customFormat="1" ht="24.95" customHeight="1" x14ac:dyDescent="0.25">
      <c r="A14" s="32" t="s">
        <v>15</v>
      </c>
      <c r="B14" s="30">
        <v>32.979999999999997</v>
      </c>
      <c r="C14" s="30">
        <v>332839.98</v>
      </c>
      <c r="D14" s="30">
        <v>30.37</v>
      </c>
      <c r="E14" s="30">
        <v>515697.34</v>
      </c>
      <c r="F14" s="42">
        <f>+((B14*C14)+(D14*E14))/(C14+E14)</f>
        <v>31.393776240979005</v>
      </c>
      <c r="H14" s="17">
        <f>+B14*C14</f>
        <v>10977062.540399998</v>
      </c>
      <c r="I14" s="17">
        <f>+D14*E14</f>
        <v>15661728.215800002</v>
      </c>
      <c r="J14" s="17">
        <f>+H14+I14</f>
        <v>26638790.756200001</v>
      </c>
      <c r="L14" s="8"/>
    </row>
    <row r="15" spans="1:12" s="19" customFormat="1" ht="24.95" customHeight="1" x14ac:dyDescent="0.25">
      <c r="A15" s="34" t="s">
        <v>7</v>
      </c>
      <c r="B15" s="34"/>
      <c r="C15" s="47">
        <f>SUM(C5:C14)</f>
        <v>5116699.5</v>
      </c>
      <c r="D15" s="47"/>
      <c r="E15" s="47">
        <f>SUM(E5:E14)</f>
        <v>5584203.9200000009</v>
      </c>
      <c r="F15" s="45">
        <f>+J15/(E15+C15)</f>
        <v>24.793241845397382</v>
      </c>
      <c r="J15" s="19">
        <f>SUM(J5:J14)</f>
        <v>265310086.45630002</v>
      </c>
      <c r="L15" s="46"/>
    </row>
    <row r="16" spans="1:12" ht="16.5" x14ac:dyDescent="0.3">
      <c r="L16" s="21"/>
    </row>
    <row r="17" spans="12:12" s="15" customFormat="1" ht="16.5" x14ac:dyDescent="0.3">
      <c r="L17" s="21"/>
    </row>
  </sheetData>
  <pageMargins left="0.78740157480314965" right="0.15748031496062992" top="0.39370078740157483" bottom="0.39370078740157483" header="0.31496062992125984" footer="0.31496062992125984"/>
  <pageSetup paperSize="9" scale="89" orientation="landscape" r:id="rId1"/>
  <colBreaks count="1" manualBreakCount="1">
    <brk id="6" max="1048575" man="1"/>
  </colBreak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7"/>
  <sheetViews>
    <sheetView showGridLines="0" zoomScaleNormal="100" zoomScaleSheetLayoutView="110" workbookViewId="0">
      <selection activeCell="L7" sqref="L7"/>
    </sheetView>
  </sheetViews>
  <sheetFormatPr defaultColWidth="11.42578125" defaultRowHeight="12.75" x14ac:dyDescent="0.25"/>
  <cols>
    <col min="1" max="1" width="53.140625" style="15" customWidth="1"/>
    <col min="2" max="2" width="17.7109375" style="20" customWidth="1"/>
    <col min="3" max="3" width="22.140625" style="20" customWidth="1"/>
    <col min="4" max="4" width="15.5703125" style="20" customWidth="1"/>
    <col min="5" max="5" width="20.140625" style="20" customWidth="1"/>
    <col min="6" max="6" width="14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2" ht="19.5" x14ac:dyDescent="0.25">
      <c r="A1" s="26" t="s">
        <v>41</v>
      </c>
    </row>
    <row r="4" spans="1:12" s="16" customFormat="1" ht="30" x14ac:dyDescent="0.25">
      <c r="A4" s="33" t="s">
        <v>0</v>
      </c>
      <c r="B4" s="33" t="s">
        <v>9</v>
      </c>
      <c r="C4" s="33" t="s">
        <v>10</v>
      </c>
      <c r="D4" s="33" t="s">
        <v>11</v>
      </c>
      <c r="E4" s="33" t="s">
        <v>12</v>
      </c>
      <c r="F4" s="33" t="s">
        <v>13</v>
      </c>
    </row>
    <row r="5" spans="1:12" s="17" customFormat="1" ht="24.95" customHeight="1" x14ac:dyDescent="0.25">
      <c r="A5" s="32" t="s">
        <v>1</v>
      </c>
      <c r="B5" s="32">
        <v>36.130000000000003</v>
      </c>
      <c r="C5" s="30">
        <v>1224187.31</v>
      </c>
      <c r="D5" s="32">
        <v>38.89</v>
      </c>
      <c r="E5" s="30">
        <v>2990539.87</v>
      </c>
      <c r="F5" s="30">
        <f>+((B5*C5)+(D5*E5))/(C5+E5)</f>
        <v>38.088345033663607</v>
      </c>
      <c r="H5" s="17">
        <f>+B5*C5</f>
        <v>44229887.510300003</v>
      </c>
      <c r="I5" s="17">
        <f>+D5*E5</f>
        <v>116302095.5443</v>
      </c>
      <c r="J5" s="17">
        <f>+H5+I5</f>
        <v>160531983.0546</v>
      </c>
    </row>
    <row r="6" spans="1:12" s="17" customFormat="1" ht="24.95" customHeight="1" x14ac:dyDescent="0.25">
      <c r="A6" s="32" t="s">
        <v>2</v>
      </c>
      <c r="B6" s="32">
        <v>21.41</v>
      </c>
      <c r="C6" s="30">
        <v>616696.28</v>
      </c>
      <c r="D6" s="32">
        <v>6.25</v>
      </c>
      <c r="E6" s="30">
        <v>282457.38</v>
      </c>
      <c r="F6" s="30">
        <f t="shared" ref="F6:F11" si="0">+((B6*C6)+(D6*E6))/(C6+E6)</f>
        <v>16.647683978509303</v>
      </c>
      <c r="H6" s="17">
        <f t="shared" ref="H6:H10" si="1">+B6*C6</f>
        <v>13203467.354800001</v>
      </c>
      <c r="I6" s="17">
        <f t="shared" ref="I6:I10" si="2">+D6*E6</f>
        <v>1765358.625</v>
      </c>
      <c r="J6" s="17">
        <f t="shared" ref="J6:J10" si="3">+H6+I6</f>
        <v>14968825.979800001</v>
      </c>
      <c r="L6" s="43"/>
    </row>
    <row r="7" spans="1:12" s="17" customFormat="1" ht="24.95" customHeight="1" x14ac:dyDescent="0.25">
      <c r="A7" s="32" t="s">
        <v>3</v>
      </c>
      <c r="B7" s="32">
        <v>12.79</v>
      </c>
      <c r="C7" s="30">
        <v>285033.38</v>
      </c>
      <c r="D7" s="32">
        <v>10.88</v>
      </c>
      <c r="E7" s="30">
        <v>45238.1</v>
      </c>
      <c r="F7" s="30">
        <f t="shared" si="0"/>
        <v>12.528382584533185</v>
      </c>
      <c r="H7" s="17">
        <f t="shared" si="1"/>
        <v>3645576.9301999998</v>
      </c>
      <c r="I7" s="17">
        <f t="shared" si="2"/>
        <v>492190.52799999999</v>
      </c>
      <c r="J7" s="17">
        <f t="shared" si="3"/>
        <v>4137767.4581999998</v>
      </c>
      <c r="L7" s="8"/>
    </row>
    <row r="8" spans="1:12" s="17" customFormat="1" ht="24.95" customHeight="1" x14ac:dyDescent="0.25">
      <c r="A8" s="32" t="s">
        <v>4</v>
      </c>
      <c r="B8" s="32">
        <v>29.56</v>
      </c>
      <c r="C8" s="30">
        <v>21395.85</v>
      </c>
      <c r="D8" s="32">
        <v>12.64</v>
      </c>
      <c r="E8" s="30">
        <v>33109.949999999997</v>
      </c>
      <c r="F8" s="30">
        <f t="shared" si="0"/>
        <v>19.281821274066242</v>
      </c>
      <c r="H8" s="17">
        <f t="shared" si="1"/>
        <v>632461.32599999988</v>
      </c>
      <c r="I8" s="17">
        <f t="shared" si="2"/>
        <v>418509.76799999998</v>
      </c>
      <c r="J8" s="17">
        <f t="shared" si="3"/>
        <v>1050971.0939999998</v>
      </c>
      <c r="L8" s="8"/>
    </row>
    <row r="9" spans="1:12" s="17" customFormat="1" ht="24.95" customHeight="1" x14ac:dyDescent="0.25">
      <c r="A9" s="32" t="s">
        <v>17</v>
      </c>
      <c r="B9" s="32">
        <v>28.89</v>
      </c>
      <c r="C9" s="30">
        <v>2816532.49</v>
      </c>
      <c r="D9" s="32">
        <v>10.43</v>
      </c>
      <c r="E9" s="30">
        <v>3275339.48</v>
      </c>
      <c r="F9" s="30">
        <f>+((B9*C9)+(D9*E9))/(C9+E9)</f>
        <v>18.964846106655784</v>
      </c>
      <c r="H9" s="17">
        <f>+B9*C9</f>
        <v>81369623.636100009</v>
      </c>
      <c r="I9" s="17">
        <f>+D9*E9</f>
        <v>34161790.7764</v>
      </c>
      <c r="J9" s="17">
        <f>+H9+I9</f>
        <v>115531414.41250001</v>
      </c>
      <c r="L9" s="8"/>
    </row>
    <row r="10" spans="1:12" s="17" customFormat="1" ht="24.95" customHeight="1" x14ac:dyDescent="0.25">
      <c r="A10" s="32" t="s">
        <v>5</v>
      </c>
      <c r="B10" s="32">
        <v>35.75</v>
      </c>
      <c r="C10" s="30">
        <v>34943.03</v>
      </c>
      <c r="D10" s="32">
        <v>13.08</v>
      </c>
      <c r="E10" s="30">
        <v>68913.850000000006</v>
      </c>
      <c r="F10" s="30">
        <f t="shared" si="0"/>
        <v>20.707405041437795</v>
      </c>
      <c r="H10" s="17">
        <f t="shared" si="1"/>
        <v>1249213.3225</v>
      </c>
      <c r="I10" s="17">
        <f t="shared" si="2"/>
        <v>901393.15800000005</v>
      </c>
      <c r="J10" s="17">
        <f t="shared" si="3"/>
        <v>2150606.4805000001</v>
      </c>
      <c r="L10" s="44"/>
    </row>
    <row r="11" spans="1:12" s="17" customFormat="1" ht="24.95" customHeight="1" x14ac:dyDescent="0.25">
      <c r="A11" s="32" t="s">
        <v>14</v>
      </c>
      <c r="B11" s="32">
        <v>37.85</v>
      </c>
      <c r="C11" s="30">
        <v>14166.53</v>
      </c>
      <c r="D11" s="32">
        <v>29.25</v>
      </c>
      <c r="E11" s="30">
        <v>177684.99</v>
      </c>
      <c r="F11" s="30">
        <f t="shared" si="0"/>
        <v>29.885033582220252</v>
      </c>
      <c r="H11" s="17">
        <f>+B11*C11</f>
        <v>536203.1605</v>
      </c>
      <c r="I11" s="17">
        <f>+D11*E11</f>
        <v>5197285.9574999996</v>
      </c>
      <c r="J11" s="17">
        <f>+H11+I11</f>
        <v>5733489.1179999998</v>
      </c>
      <c r="L11" s="8"/>
    </row>
    <row r="12" spans="1:12" s="17" customFormat="1" ht="24.95" customHeight="1" x14ac:dyDescent="0.25">
      <c r="A12" s="32" t="s">
        <v>16</v>
      </c>
      <c r="B12" s="32">
        <v>20.41</v>
      </c>
      <c r="C12" s="30">
        <v>11567.14</v>
      </c>
      <c r="D12" s="32">
        <v>15.78</v>
      </c>
      <c r="E12" s="30">
        <v>8533.36</v>
      </c>
      <c r="F12" s="30">
        <f>+((B12*C12)+(D12*E12))/(C12+E12)</f>
        <v>18.444404278500535</v>
      </c>
      <c r="H12" s="17">
        <f>+B12*C12</f>
        <v>236085.32739999998</v>
      </c>
      <c r="I12" s="17">
        <f>+D12*E12</f>
        <v>134656.42079999999</v>
      </c>
      <c r="J12" s="17">
        <f>+H12+I12</f>
        <v>370741.74819999997</v>
      </c>
      <c r="K12" s="18"/>
      <c r="L12" s="8"/>
    </row>
    <row r="13" spans="1:12" s="17" customFormat="1" ht="24.95" customHeight="1" x14ac:dyDescent="0.25">
      <c r="A13" s="32" t="s">
        <v>6</v>
      </c>
      <c r="B13" s="32">
        <v>1.01</v>
      </c>
      <c r="C13" s="30">
        <v>345437.13</v>
      </c>
      <c r="D13" s="32">
        <v>0</v>
      </c>
      <c r="E13" s="30">
        <v>0</v>
      </c>
      <c r="F13" s="30">
        <f>+((B13*C13)+(D13*E13))/(C13+E13)</f>
        <v>1.01</v>
      </c>
      <c r="H13" s="17">
        <f>+B13*C13</f>
        <v>348891.5013</v>
      </c>
      <c r="I13" s="17">
        <f>+D13*E13</f>
        <v>0</v>
      </c>
      <c r="J13" s="17">
        <f>+H13+I13</f>
        <v>348891.5013</v>
      </c>
      <c r="L13" s="43"/>
    </row>
    <row r="14" spans="1:12" s="17" customFormat="1" ht="24.95" customHeight="1" x14ac:dyDescent="0.25">
      <c r="A14" s="32" t="s">
        <v>15</v>
      </c>
      <c r="B14" s="32">
        <v>34.770000000000003</v>
      </c>
      <c r="C14" s="30">
        <v>548783.35999999999</v>
      </c>
      <c r="D14" s="32">
        <v>27.41</v>
      </c>
      <c r="E14" s="30">
        <v>432749.07</v>
      </c>
      <c r="F14" s="30">
        <f>+((B14*C14)+(D14*E14))/(C14+E14)</f>
        <v>31.525040324852032</v>
      </c>
      <c r="H14" s="17">
        <f>+B14*C14</f>
        <v>19081197.427200001</v>
      </c>
      <c r="I14" s="17">
        <f>+D14*E14</f>
        <v>11861652.0087</v>
      </c>
      <c r="J14" s="17">
        <f>+H14+I14</f>
        <v>30942849.435900003</v>
      </c>
      <c r="L14" s="8"/>
    </row>
    <row r="15" spans="1:12" s="19" customFormat="1" ht="24.95" customHeight="1" x14ac:dyDescent="0.25">
      <c r="A15" s="34" t="s">
        <v>7</v>
      </c>
      <c r="B15" s="34"/>
      <c r="C15" s="31">
        <f>SUM(C5:C14)</f>
        <v>5918742.5000000009</v>
      </c>
      <c r="D15" s="34"/>
      <c r="E15" s="31">
        <f>SUM(E5:E14)</f>
        <v>7314566.0500000007</v>
      </c>
      <c r="F15" s="31">
        <f>+J15/(E15+C15)</f>
        <v>25.372909504403566</v>
      </c>
      <c r="J15" s="19">
        <f>SUM(J5:J14)</f>
        <v>335767540.28299999</v>
      </c>
      <c r="L15" s="46"/>
    </row>
    <row r="16" spans="1:12" ht="16.5" x14ac:dyDescent="0.25">
      <c r="L16" s="48"/>
    </row>
    <row r="17" spans="12:12" s="15" customFormat="1" ht="16.5" x14ac:dyDescent="0.25">
      <c r="L17" s="48"/>
    </row>
  </sheetData>
  <pageMargins left="0.19685039370078741" right="0.15748031496062992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L17"/>
  <sheetViews>
    <sheetView showGridLines="0" tabSelected="1" zoomScaleNormal="100" zoomScaleSheetLayoutView="115" workbookViewId="0">
      <selection activeCell="M16" sqref="M16"/>
    </sheetView>
  </sheetViews>
  <sheetFormatPr defaultColWidth="11.42578125" defaultRowHeight="12.75" x14ac:dyDescent="0.25"/>
  <cols>
    <col min="1" max="1" width="53" style="15" customWidth="1"/>
    <col min="2" max="6" width="18.7109375" style="49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2" ht="19.5" x14ac:dyDescent="0.25">
      <c r="A1" s="26" t="s">
        <v>40</v>
      </c>
    </row>
    <row r="4" spans="1:12" s="16" customFormat="1" ht="30" x14ac:dyDescent="0.25">
      <c r="A4" s="32" t="s">
        <v>0</v>
      </c>
      <c r="B4" s="33" t="s">
        <v>9</v>
      </c>
      <c r="C4" s="33" t="s">
        <v>10</v>
      </c>
      <c r="D4" s="33" t="s">
        <v>11</v>
      </c>
      <c r="E4" s="33" t="s">
        <v>12</v>
      </c>
      <c r="F4" s="33" t="s">
        <v>13</v>
      </c>
    </row>
    <row r="5" spans="1:12" s="17" customFormat="1" ht="24.95" customHeight="1" x14ac:dyDescent="0.25">
      <c r="A5" s="32" t="s">
        <v>1</v>
      </c>
      <c r="B5" s="52">
        <v>40.700000000000003</v>
      </c>
      <c r="C5" s="53">
        <v>4430717.71</v>
      </c>
      <c r="D5" s="54">
        <v>12.96</v>
      </c>
      <c r="E5" s="53">
        <v>272888.59000000003</v>
      </c>
      <c r="F5" s="50">
        <f>+((B5*C5)+(D5*E5))/(C5+E5)</f>
        <v>39.09061158528511</v>
      </c>
      <c r="H5" s="17">
        <f>+B5*C5</f>
        <v>180330210.79700002</v>
      </c>
      <c r="I5" s="17">
        <f>+D5*E5</f>
        <v>3536636.1264000004</v>
      </c>
      <c r="J5" s="17">
        <f>+H5+I5</f>
        <v>183866846.92340001</v>
      </c>
    </row>
    <row r="6" spans="1:12" s="17" customFormat="1" ht="24.95" customHeight="1" x14ac:dyDescent="0.25">
      <c r="A6" s="32" t="s">
        <v>2</v>
      </c>
      <c r="B6" s="54">
        <v>16.82</v>
      </c>
      <c r="C6" s="53">
        <v>1106854.51</v>
      </c>
      <c r="D6" s="54">
        <v>9.2100000000000009</v>
      </c>
      <c r="E6" s="53">
        <v>98207.41</v>
      </c>
      <c r="F6" s="50">
        <f t="shared" ref="F6:F11" si="0">+((B6*C6)+(D6*E6))/(C6+E6)</f>
        <v>16.199817437016016</v>
      </c>
      <c r="H6" s="17">
        <f t="shared" ref="H6:H10" si="1">+B6*C6</f>
        <v>18617292.858199999</v>
      </c>
      <c r="I6" s="17">
        <f t="shared" ref="I6:I10" si="2">+D6*E6</f>
        <v>904490.24610000011</v>
      </c>
      <c r="J6" s="17">
        <f t="shared" ref="J6:J10" si="3">+H6+I6</f>
        <v>19521783.1043</v>
      </c>
      <c r="L6" s="43"/>
    </row>
    <row r="7" spans="1:12" s="17" customFormat="1" ht="24.95" customHeight="1" x14ac:dyDescent="0.25">
      <c r="A7" s="32" t="s">
        <v>3</v>
      </c>
      <c r="B7" s="55">
        <v>11.27</v>
      </c>
      <c r="C7" s="55">
        <v>203925.05</v>
      </c>
      <c r="D7" s="55">
        <v>17.010000000000002</v>
      </c>
      <c r="E7" s="55">
        <v>108524.21</v>
      </c>
      <c r="F7" s="50">
        <f t="shared" si="0"/>
        <v>13.263696401777363</v>
      </c>
      <c r="H7" s="17">
        <f t="shared" si="1"/>
        <v>2298235.3134999997</v>
      </c>
      <c r="I7" s="17">
        <f t="shared" si="2"/>
        <v>1845996.8121000002</v>
      </c>
      <c r="J7" s="17">
        <f t="shared" si="3"/>
        <v>4144232.1255999999</v>
      </c>
      <c r="L7" s="8"/>
    </row>
    <row r="8" spans="1:12" s="17" customFormat="1" ht="24.95" customHeight="1" x14ac:dyDescent="0.25">
      <c r="A8" s="32" t="s">
        <v>4</v>
      </c>
      <c r="B8" s="52">
        <v>20.8</v>
      </c>
      <c r="C8" s="53">
        <v>56978.75</v>
      </c>
      <c r="D8" s="54">
        <v>12.75</v>
      </c>
      <c r="E8" s="53">
        <v>7118.79</v>
      </c>
      <c r="F8" s="50">
        <f t="shared" si="0"/>
        <v>19.905952279915891</v>
      </c>
      <c r="H8" s="17">
        <f t="shared" si="1"/>
        <v>1185158</v>
      </c>
      <c r="I8" s="17">
        <f t="shared" si="2"/>
        <v>90764.572499999995</v>
      </c>
      <c r="J8" s="17">
        <f t="shared" si="3"/>
        <v>1275922.5725</v>
      </c>
      <c r="L8" s="8"/>
    </row>
    <row r="9" spans="1:12" s="17" customFormat="1" ht="24.95" customHeight="1" x14ac:dyDescent="0.25">
      <c r="A9" s="32" t="s">
        <v>17</v>
      </c>
      <c r="B9" s="54">
        <v>24.73</v>
      </c>
      <c r="C9" s="53">
        <v>4551088.1500000004</v>
      </c>
      <c r="D9" s="54">
        <v>8.8800000000000008</v>
      </c>
      <c r="E9" s="53">
        <v>1273065.1399999999</v>
      </c>
      <c r="F9" s="50">
        <f>+((B9*C9)+(D9*E9))/(C9+E9)</f>
        <v>21.265447907312897</v>
      </c>
      <c r="H9" s="17">
        <f>+B9*C9</f>
        <v>112548409.94950001</v>
      </c>
      <c r="I9" s="17">
        <f>+D9*E9</f>
        <v>11304818.4432</v>
      </c>
      <c r="J9" s="17">
        <f>+H9+I9</f>
        <v>123853228.39270002</v>
      </c>
      <c r="L9" s="8"/>
    </row>
    <row r="10" spans="1:12" s="17" customFormat="1" ht="24.95" customHeight="1" x14ac:dyDescent="0.25">
      <c r="A10" s="32" t="s">
        <v>5</v>
      </c>
      <c r="B10" s="54">
        <v>26.17</v>
      </c>
      <c r="C10" s="53">
        <v>96739.79</v>
      </c>
      <c r="D10" s="54">
        <v>20.420000000000002</v>
      </c>
      <c r="E10" s="53">
        <v>20270.349999999999</v>
      </c>
      <c r="F10" s="50">
        <f t="shared" si="0"/>
        <v>25.173893914664152</v>
      </c>
      <c r="H10" s="17">
        <f t="shared" si="1"/>
        <v>2531680.3043</v>
      </c>
      <c r="I10" s="17">
        <f t="shared" si="2"/>
        <v>413920.54700000002</v>
      </c>
      <c r="J10" s="17">
        <f t="shared" si="3"/>
        <v>2945600.8513000002</v>
      </c>
      <c r="L10" s="44"/>
    </row>
    <row r="11" spans="1:12" s="17" customFormat="1" ht="24.95" customHeight="1" x14ac:dyDescent="0.25">
      <c r="A11" s="32" t="s">
        <v>14</v>
      </c>
      <c r="B11" s="54">
        <v>41.74</v>
      </c>
      <c r="C11" s="53">
        <v>190684.79</v>
      </c>
      <c r="D11" s="54">
        <v>7.18</v>
      </c>
      <c r="E11" s="53">
        <v>782.84</v>
      </c>
      <c r="F11" s="50">
        <f t="shared" si="0"/>
        <v>41.598697000636612</v>
      </c>
      <c r="H11" s="17">
        <f>+B11*C11</f>
        <v>7959183.1346000005</v>
      </c>
      <c r="I11" s="17">
        <f>+D11*E11</f>
        <v>5620.7911999999997</v>
      </c>
      <c r="J11" s="17">
        <f>+H11+I11</f>
        <v>7964803.9258000003</v>
      </c>
      <c r="L11" s="8"/>
    </row>
    <row r="12" spans="1:12" s="17" customFormat="1" ht="24.95" customHeight="1" x14ac:dyDescent="0.25">
      <c r="A12" s="32" t="s">
        <v>16</v>
      </c>
      <c r="B12" s="55">
        <v>24.98</v>
      </c>
      <c r="C12" s="55">
        <v>8973.4</v>
      </c>
      <c r="D12" s="55">
        <v>11.98</v>
      </c>
      <c r="E12" s="55">
        <v>10660.11</v>
      </c>
      <c r="F12" s="50">
        <f>+((B12*C12)+(D12*E12))/(C12+E12)</f>
        <v>17.921586603719863</v>
      </c>
      <c r="H12" s="17">
        <f>+B12*C12</f>
        <v>224155.53200000001</v>
      </c>
      <c r="I12" s="17">
        <f>+D12*E12</f>
        <v>127708.11780000001</v>
      </c>
      <c r="J12" s="17">
        <f>+H12+I12</f>
        <v>351863.64980000001</v>
      </c>
      <c r="K12" s="18"/>
      <c r="L12" s="8"/>
    </row>
    <row r="13" spans="1:12" s="17" customFormat="1" ht="24.95" customHeight="1" x14ac:dyDescent="0.25">
      <c r="A13" s="32" t="s">
        <v>6</v>
      </c>
      <c r="B13" s="55">
        <v>1.29</v>
      </c>
      <c r="C13" s="55">
        <v>500910.3</v>
      </c>
      <c r="D13" s="55">
        <v>1.98</v>
      </c>
      <c r="E13" s="55">
        <v>23254.240000000002</v>
      </c>
      <c r="F13" s="50">
        <f>+((B13*C13)+(D13*E13))/(C13+E13)</f>
        <v>1.3206114289989934</v>
      </c>
      <c r="H13" s="17">
        <f>+B13*C13</f>
        <v>646174.28700000001</v>
      </c>
      <c r="I13" s="17">
        <f>+D13*E13</f>
        <v>46043.395200000006</v>
      </c>
      <c r="J13" s="17">
        <f>+H13+I13</f>
        <v>692217.68220000004</v>
      </c>
      <c r="L13" s="43"/>
    </row>
    <row r="14" spans="1:12" s="17" customFormat="1" ht="24.95" customHeight="1" x14ac:dyDescent="0.25">
      <c r="A14" s="32" t="s">
        <v>15</v>
      </c>
      <c r="B14" s="54">
        <v>31.71</v>
      </c>
      <c r="C14" s="53">
        <v>419228.7</v>
      </c>
      <c r="D14" s="54">
        <v>31.28</v>
      </c>
      <c r="E14" s="53">
        <v>571524.96</v>
      </c>
      <c r="F14" s="50">
        <f>+((B14*C14)+(D14*E14))/(C14+E14)</f>
        <v>31.461950719213092</v>
      </c>
      <c r="H14" s="17">
        <f>+B14*C14</f>
        <v>13293742.077000001</v>
      </c>
      <c r="I14" s="17">
        <f>+D14*E14</f>
        <v>17877300.748799998</v>
      </c>
      <c r="J14" s="17">
        <f>+H14+I14</f>
        <v>31171042.825800002</v>
      </c>
      <c r="L14" s="8"/>
    </row>
    <row r="15" spans="1:12" s="19" customFormat="1" ht="24.95" customHeight="1" x14ac:dyDescent="0.25">
      <c r="A15" s="34" t="s">
        <v>7</v>
      </c>
      <c r="B15" s="51"/>
      <c r="C15" s="51">
        <f>SUM(C5:C14)</f>
        <v>11566101.149999999</v>
      </c>
      <c r="D15" s="51"/>
      <c r="E15" s="51">
        <f>SUM(E5:E14)</f>
        <v>2386296.64</v>
      </c>
      <c r="F15" s="51">
        <f>+J15/(E15+C15)</f>
        <v>26.933545596208237</v>
      </c>
      <c r="J15" s="19">
        <f>SUM(J5:J14)</f>
        <v>375787542.05340004</v>
      </c>
      <c r="L15" s="46"/>
    </row>
    <row r="16" spans="1:12" ht="16.5" x14ac:dyDescent="0.25">
      <c r="L16" s="48"/>
    </row>
    <row r="17" spans="2:12" ht="16.5" x14ac:dyDescent="0.25">
      <c r="B17" s="16"/>
      <c r="C17" s="16"/>
      <c r="D17" s="16"/>
      <c r="E17" s="16"/>
      <c r="F17" s="16"/>
      <c r="L17" s="48"/>
    </row>
  </sheetData>
  <pageMargins left="0.78740157480314965" right="0.17" top="0.39370078740157483" bottom="0.39370078740157483" header="0.31496062992125984" footer="0.31496062992125984"/>
  <pageSetup paperSize="9" scale="58" orientation="landscape" r:id="rId1"/>
  <colBreaks count="1" manualBreakCount="1">
    <brk id="6" max="1048575" man="1"/>
  </colBreak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zoomScaleNormal="100" zoomScaleSheetLayoutView="100" workbookViewId="0">
      <selection activeCell="C18" sqref="C18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140625" style="14" customWidth="1"/>
    <col min="8" max="10" width="11.42578125" style="14" customWidth="1"/>
    <col min="11" max="32" width="11.42578125" style="14"/>
    <col min="33" max="16384" width="11.42578125" style="2"/>
  </cols>
  <sheetData>
    <row r="1" spans="1:33" ht="19.5" x14ac:dyDescent="0.25">
      <c r="A1" s="26" t="s">
        <v>31</v>
      </c>
    </row>
    <row r="4" spans="1:33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2"/>
    </row>
    <row r="5" spans="1:33" ht="24.95" customHeight="1" x14ac:dyDescent="0.25">
      <c r="A5" t="s">
        <v>29</v>
      </c>
      <c r="B5">
        <f>+Gener!B5</f>
        <v>6.77</v>
      </c>
      <c r="C5" s="35">
        <f>+Gener!C5</f>
        <v>217190.29</v>
      </c>
      <c r="D5">
        <f>+Gener!D5</f>
        <v>19.78</v>
      </c>
      <c r="E5" s="35">
        <f>+Gener!E5</f>
        <v>260552.67</v>
      </c>
      <c r="F5" s="29">
        <f>+Gener!F5</f>
        <v>13.865426872852298</v>
      </c>
    </row>
    <row r="6" spans="1:33" s="8" customFormat="1" ht="24.95" customHeight="1" x14ac:dyDescent="0.25">
      <c r="A6" t="s">
        <v>18</v>
      </c>
      <c r="B6">
        <f>+Febrer!B5</f>
        <v>8.4700000000000006</v>
      </c>
      <c r="C6" s="35">
        <f>+Febrer!C5</f>
        <v>476252.49</v>
      </c>
      <c r="D6">
        <f>+Febrer!D5</f>
        <v>10.47</v>
      </c>
      <c r="E6" s="35">
        <f>+Febrer!E5</f>
        <v>331544.46000000002</v>
      </c>
      <c r="F6" s="29">
        <f>+Febrer!F5</f>
        <v>9.2908608858946558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"/>
    </row>
    <row r="7" spans="1:33" ht="24.95" customHeight="1" x14ac:dyDescent="0.25">
      <c r="A7" t="s">
        <v>19</v>
      </c>
      <c r="B7">
        <f>+Març!B5</f>
        <v>5.29</v>
      </c>
      <c r="C7" s="35">
        <f>+Març!C5</f>
        <v>2286330.0499999998</v>
      </c>
      <c r="D7">
        <f>+Març!D5</f>
        <v>6.86</v>
      </c>
      <c r="E7" s="35">
        <f>+Març!E5</f>
        <v>791477.42</v>
      </c>
      <c r="F7" s="29">
        <f>+Març!F5</f>
        <v>5.6937353088235891</v>
      </c>
    </row>
    <row r="8" spans="1:33" ht="24.95" customHeight="1" x14ac:dyDescent="0.25">
      <c r="A8" t="s">
        <v>20</v>
      </c>
      <c r="B8">
        <f>+Abril!B5</f>
        <v>28.59</v>
      </c>
      <c r="C8" s="35">
        <f>+Abril!C5</f>
        <v>1899730.82</v>
      </c>
      <c r="D8">
        <f>+Abril!D5</f>
        <v>18.329999999999998</v>
      </c>
      <c r="E8" s="35">
        <f>+Abril!E5</f>
        <v>2609043.4900000002</v>
      </c>
      <c r="F8" s="29">
        <f>+Abril!F5</f>
        <v>22.652957165979771</v>
      </c>
    </row>
    <row r="9" spans="1:33" ht="24.95" customHeight="1" x14ac:dyDescent="0.25">
      <c r="A9" t="s">
        <v>21</v>
      </c>
      <c r="B9">
        <f>+Maig!B5</f>
        <v>27.61</v>
      </c>
      <c r="C9" s="35">
        <f>+Maig!C5</f>
        <v>3603888.04</v>
      </c>
      <c r="D9">
        <f>+Maig!D5</f>
        <v>19.71</v>
      </c>
      <c r="E9" s="35">
        <f>+Maig!E5</f>
        <v>1295727.05</v>
      </c>
      <c r="F9" s="29">
        <f>+Maig!F5</f>
        <v>25.520806561949751</v>
      </c>
    </row>
    <row r="10" spans="1:33" ht="24.95" customHeight="1" x14ac:dyDescent="0.25">
      <c r="A10" t="s">
        <v>22</v>
      </c>
      <c r="B10">
        <f>+Juny!B5</f>
        <v>31.05</v>
      </c>
      <c r="C10" s="35">
        <f>+Juny!C5</f>
        <v>1132918.48</v>
      </c>
      <c r="D10">
        <f>+Juny!D5</f>
        <v>8.42</v>
      </c>
      <c r="E10" s="35">
        <f>+Juny!E5</f>
        <v>1583400.27</v>
      </c>
      <c r="F10" s="29">
        <f>+Juny!F5</f>
        <v>17.858489206172877</v>
      </c>
    </row>
    <row r="11" spans="1:33" ht="24.95" customHeight="1" x14ac:dyDescent="0.25">
      <c r="A11" t="s">
        <v>23</v>
      </c>
      <c r="B11">
        <f>+Juliol!B5</f>
        <v>17.760000000000002</v>
      </c>
      <c r="C11" s="35">
        <f>+Juliol!C5</f>
        <v>1428072.67</v>
      </c>
      <c r="D11">
        <f>+Juliol!D5</f>
        <v>19.07</v>
      </c>
      <c r="E11" s="35">
        <f>+Juliol!E5</f>
        <v>1906532.26</v>
      </c>
      <c r="F11" s="29">
        <f>+Juliol!F5</f>
        <v>18.508981457482584</v>
      </c>
    </row>
    <row r="12" spans="1:33" ht="24.95" customHeight="1" x14ac:dyDescent="0.25">
      <c r="A12" t="s">
        <v>24</v>
      </c>
      <c r="B12">
        <f>+Agost!B5</f>
        <v>26.26</v>
      </c>
      <c r="C12" s="35">
        <f>+Agost!C5</f>
        <v>2322359.6</v>
      </c>
      <c r="D12">
        <f>+Agost!D5</f>
        <v>20.2</v>
      </c>
      <c r="E12" s="35">
        <f>+Agost!E5</f>
        <v>1399756.35</v>
      </c>
      <c r="F12" s="29">
        <f>+Agost!F5</f>
        <v>23.981048028877233</v>
      </c>
    </row>
    <row r="13" spans="1:33" ht="24.95" customHeight="1" x14ac:dyDescent="0.25">
      <c r="A13" t="s">
        <v>25</v>
      </c>
      <c r="B13">
        <f>+Setembre!B5</f>
        <v>25.48</v>
      </c>
      <c r="C13" s="35">
        <f>+Setembre!C5</f>
        <v>825593.19</v>
      </c>
      <c r="D13">
        <f>+Setembre!D5</f>
        <v>21.71</v>
      </c>
      <c r="E13" s="35">
        <f>+Setembre!E5</f>
        <v>2746834.57</v>
      </c>
      <c r="F13" s="29">
        <f>+Setembre!F5</f>
        <v>22.58125241863533</v>
      </c>
    </row>
    <row r="14" spans="1:33" ht="24.95" customHeight="1" x14ac:dyDescent="0.25">
      <c r="A14" t="s">
        <v>26</v>
      </c>
      <c r="B14">
        <f>+Octubre!B5</f>
        <v>30.9</v>
      </c>
      <c r="C14" s="35">
        <f>+Octubre!C5</f>
        <v>1380918.37</v>
      </c>
      <c r="D14">
        <f>+Octubre!D5</f>
        <v>35.68</v>
      </c>
      <c r="E14" s="35">
        <f>+Octubre!E5</f>
        <v>2289288.87</v>
      </c>
      <c r="F14" s="29">
        <f>+Octubre!F5</f>
        <v>33.881521228376194</v>
      </c>
    </row>
    <row r="15" spans="1:33" ht="24.95" customHeight="1" x14ac:dyDescent="0.25">
      <c r="A15" t="s">
        <v>27</v>
      </c>
      <c r="B15">
        <f>+Novembre!B5</f>
        <v>36.130000000000003</v>
      </c>
      <c r="C15" s="35">
        <f>+Novembre!C5</f>
        <v>1224187.31</v>
      </c>
      <c r="D15">
        <f>+Novembre!D5</f>
        <v>38.89</v>
      </c>
      <c r="E15" s="35">
        <f>+Novembre!E5</f>
        <v>2990539.87</v>
      </c>
      <c r="F15" s="29">
        <f>+Novembre!F5</f>
        <v>38.088345033663607</v>
      </c>
    </row>
    <row r="16" spans="1:33" ht="24.95" customHeight="1" x14ac:dyDescent="0.25">
      <c r="A16" t="s">
        <v>28</v>
      </c>
      <c r="B16">
        <f>+Desembre!B5</f>
        <v>40.700000000000003</v>
      </c>
      <c r="C16" s="35">
        <f>+Desembre!C5</f>
        <v>4430717.71</v>
      </c>
      <c r="D16">
        <f>+Desembre!D5</f>
        <v>12.96</v>
      </c>
      <c r="E16" s="35">
        <f>+Desembre!E5</f>
        <v>272888.59000000003</v>
      </c>
      <c r="F16" s="29">
        <f>+Desembre!F5</f>
        <v>39.09061158528511</v>
      </c>
    </row>
    <row r="17" spans="1:1" x14ac:dyDescent="0.25">
      <c r="A17" s="6"/>
    </row>
    <row r="18" spans="1:1" x14ac:dyDescent="0.25">
      <c r="A18" s="6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zoomScaleNormal="100" zoomScaleSheetLayoutView="100" workbookViewId="0">
      <selection activeCell="E12" activeCellId="1" sqref="C12:C16 E12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33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+Gener!B6</f>
        <v>12</v>
      </c>
      <c r="C5" s="35">
        <f>+Gener!C6</f>
        <v>979.08</v>
      </c>
      <c r="D5">
        <f>+Gener!D6</f>
        <v>1.81</v>
      </c>
      <c r="E5" s="35">
        <f>+Gener!E6</f>
        <v>213786.92</v>
      </c>
      <c r="F5" s="29">
        <f>+Gener!F6</f>
        <v>1.8564543978097094</v>
      </c>
    </row>
    <row r="6" spans="1:32" ht="24.95" customHeight="1" x14ac:dyDescent="0.25">
      <c r="A6" t="s">
        <v>18</v>
      </c>
      <c r="B6">
        <f>+Febrer!B6</f>
        <v>7.82</v>
      </c>
      <c r="C6" s="35">
        <f>+Febrer!C6</f>
        <v>311515.89</v>
      </c>
      <c r="D6">
        <f>+Febrer!D6</f>
        <v>0.09</v>
      </c>
      <c r="E6" s="35">
        <f>+Febrer!E6</f>
        <v>15782.93</v>
      </c>
      <c r="F6" s="29">
        <f>+Febrer!F6</f>
        <v>7.447245680567991</v>
      </c>
    </row>
    <row r="7" spans="1:32" ht="24.95" customHeight="1" x14ac:dyDescent="0.25">
      <c r="A7" t="s">
        <v>19</v>
      </c>
      <c r="B7">
        <f>+Març!B6</f>
        <v>10.64</v>
      </c>
      <c r="C7" s="35">
        <f>+Març!C6</f>
        <v>616411.64</v>
      </c>
      <c r="D7">
        <f>+Març!D6</f>
        <v>1.1100000000000001</v>
      </c>
      <c r="E7" s="35">
        <f>+Març!E6</f>
        <v>81584.95</v>
      </c>
      <c r="F7" s="29">
        <f>+Març!F6</f>
        <v>9.5260911576946246</v>
      </c>
    </row>
    <row r="8" spans="1:32" ht="24.95" customHeight="1" x14ac:dyDescent="0.25">
      <c r="A8" t="s">
        <v>20</v>
      </c>
      <c r="B8">
        <f>+Abril!B6</f>
        <v>27.56</v>
      </c>
      <c r="C8" s="35">
        <f>+Abril!C6</f>
        <v>210361.72</v>
      </c>
      <c r="D8">
        <f>+Abril!D6</f>
        <v>16.440000000000001</v>
      </c>
      <c r="E8" s="35">
        <f>+Abril!E6</f>
        <v>460233.15</v>
      </c>
      <c r="F8" s="29">
        <f>+Abril!F6</f>
        <v>19.928279482961152</v>
      </c>
    </row>
    <row r="9" spans="1:32" ht="24.95" customHeight="1" x14ac:dyDescent="0.25">
      <c r="A9" t="s">
        <v>21</v>
      </c>
      <c r="B9">
        <f>+Maig!B6</f>
        <v>34.31</v>
      </c>
      <c r="C9" s="35">
        <f>+Maig!C6</f>
        <v>437765.95</v>
      </c>
      <c r="D9">
        <f>+Maig!D6</f>
        <v>23.27</v>
      </c>
      <c r="E9" s="35">
        <f>+Maig!E6</f>
        <v>446410.9</v>
      </c>
      <c r="F9" s="29">
        <f>+Maig!F6</f>
        <v>28.736028756577376</v>
      </c>
    </row>
    <row r="10" spans="1:32" ht="24.95" customHeight="1" x14ac:dyDescent="0.25">
      <c r="A10" t="s">
        <v>22</v>
      </c>
      <c r="B10">
        <f>+Juny!B6</f>
        <v>26.28</v>
      </c>
      <c r="C10" s="35">
        <f>+Juny!C6</f>
        <v>550153.17000000004</v>
      </c>
      <c r="D10">
        <f>+Juny!D6</f>
        <v>22.23</v>
      </c>
      <c r="E10" s="35">
        <f>+Juny!E6</f>
        <v>269283.07</v>
      </c>
      <c r="F10" s="29">
        <f>+Juny!F6</f>
        <v>24.949089332075431</v>
      </c>
    </row>
    <row r="11" spans="1:32" ht="24.95" customHeight="1" x14ac:dyDescent="0.25">
      <c r="A11" t="s">
        <v>23</v>
      </c>
      <c r="B11">
        <f>+Juliol!B6</f>
        <v>23.52</v>
      </c>
      <c r="C11" s="35">
        <f>+Juliol!C6</f>
        <v>256361.34</v>
      </c>
      <c r="D11">
        <f>+Juliol!D6</f>
        <v>21.86</v>
      </c>
      <c r="E11" s="35">
        <f>+Juliol!E6</f>
        <v>530254.96</v>
      </c>
      <c r="F11" s="29">
        <f>+Juliol!F6</f>
        <v>22.40100051626187</v>
      </c>
    </row>
    <row r="12" spans="1:32" ht="24.95" customHeight="1" x14ac:dyDescent="0.25">
      <c r="A12" t="s">
        <v>24</v>
      </c>
      <c r="B12">
        <f>+Agost!B6</f>
        <v>26.19</v>
      </c>
      <c r="C12" s="35">
        <f>+Agost!C6</f>
        <v>768284.86</v>
      </c>
      <c r="D12">
        <f>+Agost!D6</f>
        <v>8.26</v>
      </c>
      <c r="E12" s="35">
        <f>+Agost!E6</f>
        <v>56068.09</v>
      </c>
      <c r="F12" s="29">
        <f>+Agost!F6</f>
        <v>24.970497050808156</v>
      </c>
    </row>
    <row r="13" spans="1:32" ht="24.95" customHeight="1" x14ac:dyDescent="0.25">
      <c r="A13" t="s">
        <v>25</v>
      </c>
      <c r="B13">
        <f>+Setembre!B6</f>
        <v>19.53</v>
      </c>
      <c r="C13" s="35">
        <f>+Setembre!C6</f>
        <v>197070.17</v>
      </c>
      <c r="D13">
        <f>+Setembre!D6</f>
        <v>9.26</v>
      </c>
      <c r="E13" s="35">
        <f>+Setembre!E6</f>
        <v>238505.86</v>
      </c>
      <c r="F13" s="29">
        <f>+Setembre!F6</f>
        <v>13.906515204016163</v>
      </c>
    </row>
    <row r="14" spans="1:32" ht="24.95" customHeight="1" x14ac:dyDescent="0.25">
      <c r="A14" t="s">
        <v>26</v>
      </c>
      <c r="B14">
        <f>+Octubre!B6</f>
        <v>19.62</v>
      </c>
      <c r="C14" s="35">
        <f>+Octubre!C6</f>
        <v>558679.32999999996</v>
      </c>
      <c r="D14">
        <f>+Octubre!D6</f>
        <v>9.5</v>
      </c>
      <c r="E14" s="35">
        <f>+Octubre!E6</f>
        <v>397397.37</v>
      </c>
      <c r="F14" s="29">
        <f>+Octubre!F6</f>
        <v>15.413578711415099</v>
      </c>
      <c r="G14" s="8"/>
    </row>
    <row r="15" spans="1:32" ht="24.95" customHeight="1" x14ac:dyDescent="0.25">
      <c r="A15" t="s">
        <v>27</v>
      </c>
      <c r="B15">
        <f>+Novembre!B6</f>
        <v>21.41</v>
      </c>
      <c r="C15" s="35">
        <f>+Novembre!C6</f>
        <v>616696.28</v>
      </c>
      <c r="D15">
        <f>+Novembre!D6</f>
        <v>6.25</v>
      </c>
      <c r="E15" s="35">
        <f>+Novembre!E6</f>
        <v>282457.38</v>
      </c>
      <c r="F15" s="29">
        <f>+Novembre!F6</f>
        <v>16.647683978509303</v>
      </c>
      <c r="G15" s="8"/>
    </row>
    <row r="16" spans="1:32" ht="24.95" customHeight="1" x14ac:dyDescent="0.25">
      <c r="A16" t="s">
        <v>28</v>
      </c>
      <c r="B16">
        <f>+Desembre!B6</f>
        <v>16.82</v>
      </c>
      <c r="C16" s="35">
        <f>+Desembre!C6</f>
        <v>1106854.51</v>
      </c>
      <c r="D16">
        <f>+Desembre!D6</f>
        <v>9.2100000000000009</v>
      </c>
      <c r="E16" s="35">
        <f>+Desembre!E6</f>
        <v>98207.41</v>
      </c>
      <c r="F16" s="29">
        <f>+Desembre!F6</f>
        <v>16.199817437016016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1" x14ac:dyDescent="0.25">
      <c r="A17" s="6"/>
    </row>
    <row r="18" spans="1:1" x14ac:dyDescent="0.25">
      <c r="A18" s="6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12" activeCellId="1" sqref="C12:C16 E12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32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+Gener!B7</f>
        <v>3.01</v>
      </c>
      <c r="C5" s="35">
        <f>+Gener!C7</f>
        <v>297412.7</v>
      </c>
      <c r="D5">
        <f>+Gener!D7</f>
        <v>1.57</v>
      </c>
      <c r="E5" s="35">
        <f>+Gener!E7</f>
        <v>133351.97</v>
      </c>
      <c r="F5" s="29">
        <f>+Gener!F7</f>
        <v>2.5642186948618604</v>
      </c>
    </row>
    <row r="6" spans="1:32" ht="24.95" customHeight="1" x14ac:dyDescent="0.25">
      <c r="A6" t="s">
        <v>18</v>
      </c>
      <c r="B6">
        <f>+Febrer!B7</f>
        <v>4.75</v>
      </c>
      <c r="C6" s="35">
        <f>+Febrer!C7</f>
        <v>379793</v>
      </c>
      <c r="D6">
        <f>+Febrer!D7</f>
        <v>11.65</v>
      </c>
      <c r="E6" s="35">
        <f>+Febrer!E7</f>
        <v>11060.05</v>
      </c>
      <c r="F6" s="29">
        <f>+Febrer!F7</f>
        <v>4.9452507342593339</v>
      </c>
    </row>
    <row r="7" spans="1:32" ht="24.95" customHeight="1" x14ac:dyDescent="0.25">
      <c r="A7" t="s">
        <v>19</v>
      </c>
      <c r="B7">
        <f>+Març!B7</f>
        <v>5.28</v>
      </c>
      <c r="C7" s="35">
        <f>+Març!C7</f>
        <v>211591.7</v>
      </c>
      <c r="D7">
        <f>+Març!D7</f>
        <v>10.119999999999999</v>
      </c>
      <c r="E7" s="35">
        <f>+Març!E7</f>
        <v>15351.7</v>
      </c>
      <c r="F7" s="29">
        <f>+Març!F7</f>
        <v>5.6074042250182208</v>
      </c>
    </row>
    <row r="8" spans="1:32" ht="24.95" customHeight="1" x14ac:dyDescent="0.25">
      <c r="A8" t="s">
        <v>20</v>
      </c>
      <c r="B8">
        <f>+Abril!B7</f>
        <v>17.39</v>
      </c>
      <c r="C8" s="35">
        <f>+Abril!C7</f>
        <v>435910.93</v>
      </c>
      <c r="D8">
        <f>+Abril!D7</f>
        <v>12.62</v>
      </c>
      <c r="E8" s="35">
        <f>+Abril!E7</f>
        <v>50329.31</v>
      </c>
      <c r="F8" s="29">
        <f>+Abril!F7</f>
        <v>16.896271203099111</v>
      </c>
    </row>
    <row r="9" spans="1:32" ht="24.95" customHeight="1" x14ac:dyDescent="0.25">
      <c r="A9" t="s">
        <v>21</v>
      </c>
      <c r="B9">
        <f>+Maig!B7</f>
        <v>14.79</v>
      </c>
      <c r="C9" s="35">
        <f>+Maig!C7</f>
        <v>248715.09</v>
      </c>
      <c r="D9">
        <f>+Maig!D7</f>
        <v>13.27</v>
      </c>
      <c r="E9" s="35">
        <f>+Maig!E7</f>
        <v>48558.55</v>
      </c>
      <c r="F9" s="29">
        <f>+Maig!F7</f>
        <v>14.541713619815061</v>
      </c>
    </row>
    <row r="10" spans="1:32" ht="24.95" customHeight="1" x14ac:dyDescent="0.25">
      <c r="A10" t="s">
        <v>22</v>
      </c>
      <c r="B10">
        <f>+Juny!B7</f>
        <v>16.850000000000001</v>
      </c>
      <c r="C10" s="35">
        <f>+Juny!C7</f>
        <v>270287.21000000002</v>
      </c>
      <c r="D10">
        <f>+Juny!D7</f>
        <v>10.11</v>
      </c>
      <c r="E10" s="35">
        <f>+Juny!E7</f>
        <v>42893.89</v>
      </c>
      <c r="F10" s="29">
        <f>+Juny!F7</f>
        <v>15.926876546509353</v>
      </c>
    </row>
    <row r="11" spans="1:32" ht="24.95" customHeight="1" x14ac:dyDescent="0.25">
      <c r="A11" t="s">
        <v>23</v>
      </c>
      <c r="B11">
        <f>+Juliol!B7</f>
        <v>18.940000000000001</v>
      </c>
      <c r="C11" s="35">
        <f>+Juliol!C7</f>
        <v>347079.66</v>
      </c>
      <c r="D11">
        <f>+Juliol!D7</f>
        <v>4.68</v>
      </c>
      <c r="E11" s="35">
        <f>+Juliol!E7</f>
        <v>19184.919999999998</v>
      </c>
      <c r="F11" s="29">
        <f>+Juliol!F7</f>
        <v>18.193061928073963</v>
      </c>
    </row>
    <row r="12" spans="1:32" ht="24.95" customHeight="1" x14ac:dyDescent="0.25">
      <c r="A12" t="s">
        <v>24</v>
      </c>
      <c r="B12">
        <f>+Agost!B7</f>
        <v>8.66</v>
      </c>
      <c r="C12" s="35">
        <f>+Agost!C7</f>
        <v>185014.36</v>
      </c>
      <c r="D12">
        <f>+Agost!D7</f>
        <v>2.8</v>
      </c>
      <c r="E12" s="35">
        <f>+Agost!E7</f>
        <v>21166.99</v>
      </c>
      <c r="F12" s="29">
        <f>+Agost!F7</f>
        <v>8.058400672999765</v>
      </c>
    </row>
    <row r="13" spans="1:32" ht="24.95" customHeight="1" x14ac:dyDescent="0.25">
      <c r="A13" t="s">
        <v>25</v>
      </c>
      <c r="B13">
        <f>+Setembre!B7</f>
        <v>19.12</v>
      </c>
      <c r="C13" s="35">
        <f>+Setembre!C7</f>
        <v>318848.98</v>
      </c>
      <c r="D13">
        <f>+Setembre!D7</f>
        <v>12.28</v>
      </c>
      <c r="E13" s="35">
        <f>+Setembre!E7</f>
        <v>70609.88</v>
      </c>
      <c r="F13" s="29">
        <f>+Setembre!F7</f>
        <v>17.879890635945475</v>
      </c>
    </row>
    <row r="14" spans="1:32" ht="24.95" customHeight="1" x14ac:dyDescent="0.25">
      <c r="A14" t="s">
        <v>26</v>
      </c>
      <c r="B14">
        <f>+Octubre!B7</f>
        <v>15.15</v>
      </c>
      <c r="C14" s="35">
        <f>+Octubre!C7</f>
        <v>273264.59000000003</v>
      </c>
      <c r="D14">
        <f>+Octubre!D7</f>
        <v>10.06</v>
      </c>
      <c r="E14" s="35">
        <f>+Octubre!E7</f>
        <v>8815.42</v>
      </c>
      <c r="F14" s="29">
        <f>+Octubre!F7</f>
        <v>14.990929926938106</v>
      </c>
    </row>
    <row r="15" spans="1:32" ht="24.95" customHeight="1" x14ac:dyDescent="0.25">
      <c r="A15" t="s">
        <v>27</v>
      </c>
      <c r="B15">
        <f>+Novembre!B7</f>
        <v>12.79</v>
      </c>
      <c r="C15" s="35">
        <f>+Novembre!C7</f>
        <v>285033.38</v>
      </c>
      <c r="D15">
        <f>+Novembre!D7</f>
        <v>10.88</v>
      </c>
      <c r="E15" s="35">
        <f>+Novembre!E7</f>
        <v>45238.1</v>
      </c>
      <c r="F15" s="29">
        <f>+Novembre!F7</f>
        <v>12.528382584533185</v>
      </c>
    </row>
    <row r="16" spans="1:32" ht="24.95" customHeight="1" x14ac:dyDescent="0.25">
      <c r="A16" t="s">
        <v>28</v>
      </c>
      <c r="B16">
        <f>+Desembre!B7</f>
        <v>11.27</v>
      </c>
      <c r="C16" s="35">
        <f>+Desembre!C7</f>
        <v>203925.05</v>
      </c>
      <c r="D16">
        <f>+Desembre!D7</f>
        <v>17.010000000000002</v>
      </c>
      <c r="E16" s="35">
        <f>+Desembre!E7</f>
        <v>108524.21</v>
      </c>
      <c r="F16" s="29">
        <f>+Desembre!F7</f>
        <v>13.263696401777363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13" sqref="E13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34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+Gener!B8</f>
        <v>14.2</v>
      </c>
      <c r="C5" s="35">
        <f>+Gener!C8</f>
        <v>5419.49</v>
      </c>
      <c r="D5">
        <f>+Gener!D8</f>
        <v>3.8</v>
      </c>
      <c r="E5" s="35">
        <f>+Gener!E8</f>
        <v>17189.97</v>
      </c>
      <c r="F5" s="29">
        <f>+Gener!F8</f>
        <v>6.2928811214420852</v>
      </c>
    </row>
    <row r="6" spans="1:32" ht="24.95" customHeight="1" x14ac:dyDescent="0.25">
      <c r="A6" t="s">
        <v>18</v>
      </c>
      <c r="B6">
        <f>+Febrer!B8</f>
        <v>6.52</v>
      </c>
      <c r="C6" s="35">
        <f>+Febrer!C8</f>
        <v>30224.080000000002</v>
      </c>
      <c r="D6">
        <f>+Febrer!D8</f>
        <v>0</v>
      </c>
      <c r="E6" s="35">
        <f>+Febrer!E8</f>
        <v>0</v>
      </c>
      <c r="F6" s="29">
        <f>+Febrer!F8</f>
        <v>6.52</v>
      </c>
    </row>
    <row r="7" spans="1:32" ht="24.95" customHeight="1" x14ac:dyDescent="0.25">
      <c r="A7" t="s">
        <v>19</v>
      </c>
      <c r="B7">
        <f>+Març!B8</f>
        <v>6.4</v>
      </c>
      <c r="C7" s="35">
        <f>+Març!C8</f>
        <v>24552.1</v>
      </c>
      <c r="D7">
        <f>+Març!D8</f>
        <v>4</v>
      </c>
      <c r="E7" s="35">
        <f>+Març!E8</f>
        <v>8146.62</v>
      </c>
      <c r="F7" s="29">
        <f>+Març!F8</f>
        <v>5.8020595301589797</v>
      </c>
    </row>
    <row r="8" spans="1:32" ht="24.95" customHeight="1" x14ac:dyDescent="0.25">
      <c r="A8" t="s">
        <v>20</v>
      </c>
      <c r="B8">
        <f>+Abril!B8</f>
        <v>22.85</v>
      </c>
      <c r="C8" s="35">
        <f>+Abril!C8</f>
        <v>67088.5</v>
      </c>
      <c r="D8">
        <f>+Abril!D8</f>
        <v>5.87</v>
      </c>
      <c r="E8" s="35">
        <f>+Abril!E8</f>
        <v>3287.83</v>
      </c>
      <c r="F8" s="29">
        <f>+Abril!F8</f>
        <v>22.056731106893469</v>
      </c>
    </row>
    <row r="9" spans="1:32" ht="24.95" customHeight="1" x14ac:dyDescent="0.25">
      <c r="A9" t="s">
        <v>21</v>
      </c>
      <c r="B9">
        <f>+Maig!B8</f>
        <v>17.62</v>
      </c>
      <c r="C9" s="35">
        <f>+Maig!C8</f>
        <v>33007.199999999997</v>
      </c>
      <c r="D9">
        <f>+Maig!D8</f>
        <v>6.82</v>
      </c>
      <c r="E9" s="35">
        <f>+Maig!E8</f>
        <v>15351.25</v>
      </c>
      <c r="F9" s="29">
        <f>+Maig!F8</f>
        <v>14.191571255902536</v>
      </c>
    </row>
    <row r="10" spans="1:32" ht="24.95" customHeight="1" x14ac:dyDescent="0.25">
      <c r="A10" t="s">
        <v>22</v>
      </c>
      <c r="B10">
        <f>+Juny!B8</f>
        <v>22.53</v>
      </c>
      <c r="C10" s="35">
        <f>+Juny!C8</f>
        <v>32836.35</v>
      </c>
      <c r="D10">
        <f>+Juny!D8</f>
        <v>9.8800000000000008</v>
      </c>
      <c r="E10" s="35">
        <f>+Juny!E8</f>
        <v>21978.53</v>
      </c>
      <c r="F10" s="29">
        <f>+Juny!F8</f>
        <v>17.457866219902336</v>
      </c>
    </row>
    <row r="11" spans="1:32" ht="24.95" customHeight="1" x14ac:dyDescent="0.25">
      <c r="A11" t="s">
        <v>23</v>
      </c>
      <c r="B11">
        <f>+Juliol!B8</f>
        <v>21.9</v>
      </c>
      <c r="C11" s="35">
        <f>+Juliol!C8</f>
        <v>30923.03</v>
      </c>
      <c r="D11">
        <f>+Juliol!D8</f>
        <v>18.11</v>
      </c>
      <c r="E11" s="35">
        <f>+Juliol!E8</f>
        <v>35092.83</v>
      </c>
      <c r="F11" s="29">
        <f>+Juliol!F8</f>
        <v>19.885304960050508</v>
      </c>
    </row>
    <row r="12" spans="1:32" ht="24.95" customHeight="1" x14ac:dyDescent="0.25">
      <c r="A12" t="s">
        <v>24</v>
      </c>
      <c r="B12">
        <f>+Agost!B8</f>
        <v>22.24</v>
      </c>
      <c r="C12" s="35">
        <f>+Agost!C8</f>
        <v>46100.51</v>
      </c>
      <c r="D12">
        <f>+Agost!D8</f>
        <v>10</v>
      </c>
      <c r="E12" s="35">
        <f>+Agost!E8</f>
        <v>2036.32</v>
      </c>
      <c r="F12" s="29">
        <f>+Agost!F8</f>
        <v>21.72221441254025</v>
      </c>
    </row>
    <row r="13" spans="1:32" ht="24.95" customHeight="1" x14ac:dyDescent="0.25">
      <c r="A13" t="s">
        <v>25</v>
      </c>
      <c r="B13">
        <f>+Setembre!B8</f>
        <v>0</v>
      </c>
      <c r="C13" s="35">
        <f>+Setembre!C8</f>
        <v>0</v>
      </c>
      <c r="D13">
        <f>+Setembre!D8</f>
        <v>20.45</v>
      </c>
      <c r="E13" s="35">
        <f>+Setembre!E8</f>
        <v>41631.550000000003</v>
      </c>
      <c r="F13" s="29">
        <f>+Setembre!F8</f>
        <v>20.45</v>
      </c>
    </row>
    <row r="14" spans="1:32" ht="24.95" customHeight="1" x14ac:dyDescent="0.25">
      <c r="A14" t="s">
        <v>26</v>
      </c>
      <c r="B14">
        <f>+Octubre!B8</f>
        <v>31.23</v>
      </c>
      <c r="C14" s="35">
        <f>+Octubre!C8</f>
        <v>43822.38</v>
      </c>
      <c r="D14">
        <f>+Octubre!D8</f>
        <v>15.68</v>
      </c>
      <c r="E14" s="35">
        <f>+Octubre!E8</f>
        <v>17400.48</v>
      </c>
      <c r="F14" s="29">
        <f>+Octubre!F8</f>
        <v>26.810450439590699</v>
      </c>
      <c r="G14" s="8"/>
    </row>
    <row r="15" spans="1:32" ht="24.95" customHeight="1" x14ac:dyDescent="0.25">
      <c r="A15" t="s">
        <v>27</v>
      </c>
      <c r="B15">
        <f>+Novembre!B8</f>
        <v>29.56</v>
      </c>
      <c r="C15" s="35">
        <f>+Novembre!C8</f>
        <v>21395.85</v>
      </c>
      <c r="D15">
        <f>+Novembre!D8</f>
        <v>12.64</v>
      </c>
      <c r="E15" s="35">
        <f>+Novembre!E8</f>
        <v>33109.949999999997</v>
      </c>
      <c r="F15" s="29">
        <f>+Novembre!F8</f>
        <v>19.281821274066242</v>
      </c>
    </row>
    <row r="16" spans="1:32" ht="24.95" customHeight="1" x14ac:dyDescent="0.25">
      <c r="A16" t="s">
        <v>28</v>
      </c>
      <c r="B16">
        <f>+Desembre!B8</f>
        <v>20.8</v>
      </c>
      <c r="C16" s="35">
        <f>+Desembre!C8</f>
        <v>56978.75</v>
      </c>
      <c r="D16">
        <f>+Desembre!D8</f>
        <v>12.75</v>
      </c>
      <c r="E16" s="35">
        <f>+Desembre!E8</f>
        <v>7118.79</v>
      </c>
      <c r="F16" s="29">
        <f>+Desembre!F8</f>
        <v>19.905952279915891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5" activeCellId="1" sqref="C5:C16 E5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51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+Gener!B9</f>
        <v>0</v>
      </c>
      <c r="C5" s="35">
        <f>+Gener!C9</f>
        <v>0</v>
      </c>
      <c r="D5">
        <f>+Gener!D9</f>
        <v>42.42</v>
      </c>
      <c r="E5" s="35">
        <f>+Gener!E9</f>
        <v>51264.26</v>
      </c>
      <c r="F5" s="29">
        <f>+Gener!F9</f>
        <v>42.42</v>
      </c>
    </row>
    <row r="6" spans="1:32" ht="24.95" customHeight="1" x14ac:dyDescent="0.25">
      <c r="A6" t="s">
        <v>18</v>
      </c>
      <c r="B6">
        <f>+Febrer!B9</f>
        <v>13.65</v>
      </c>
      <c r="C6" s="35">
        <f>+Febrer!C9</f>
        <v>213229.85</v>
      </c>
      <c r="D6">
        <f>+Febrer!D9</f>
        <v>67.03</v>
      </c>
      <c r="E6" s="35">
        <f>+Febrer!E9</f>
        <v>18531.25</v>
      </c>
      <c r="F6" s="29">
        <f>+Febrer!F9</f>
        <v>17.91818014325959</v>
      </c>
    </row>
    <row r="7" spans="1:32" ht="24.95" customHeight="1" x14ac:dyDescent="0.25">
      <c r="A7" t="s">
        <v>19</v>
      </c>
      <c r="B7">
        <f>+Març!B9</f>
        <v>11.18</v>
      </c>
      <c r="C7" s="35">
        <f>+Març!C9</f>
        <v>2209976.9700000002</v>
      </c>
      <c r="D7">
        <f>+Març!D9</f>
        <v>3</v>
      </c>
      <c r="E7" s="35">
        <f>+Març!E9</f>
        <v>2122.88</v>
      </c>
      <c r="F7" s="29">
        <f>+Març!F9</f>
        <v>11.172149921080644</v>
      </c>
    </row>
    <row r="8" spans="1:32" ht="24.95" customHeight="1" x14ac:dyDescent="0.25">
      <c r="A8" t="s">
        <v>20</v>
      </c>
      <c r="B8">
        <f>+Abril!B9</f>
        <v>32.74</v>
      </c>
      <c r="C8" s="35">
        <f>+Abril!C9</f>
        <v>3655896.33</v>
      </c>
      <c r="D8">
        <f>+Abril!D9</f>
        <v>13.17</v>
      </c>
      <c r="E8" s="35">
        <f>+Abril!E9</f>
        <v>1547895.69</v>
      </c>
      <c r="F8" s="29">
        <f>+Abril!F9</f>
        <v>26.91879912631482</v>
      </c>
    </row>
    <row r="9" spans="1:32" ht="24.95" customHeight="1" x14ac:dyDescent="0.25">
      <c r="A9" t="s">
        <v>21</v>
      </c>
      <c r="B9">
        <f>+Maig!B9</f>
        <v>26.68</v>
      </c>
      <c r="C9" s="35">
        <f>+Maig!C9</f>
        <v>2169551.11</v>
      </c>
      <c r="D9">
        <f>+Maig!D9</f>
        <v>12.85</v>
      </c>
      <c r="E9" s="35">
        <f>+Maig!E9</f>
        <v>1462338.84</v>
      </c>
      <c r="F9" s="29">
        <f>+Maig!F9</f>
        <v>21.11150909426647</v>
      </c>
    </row>
    <row r="10" spans="1:32" ht="24.95" customHeight="1" x14ac:dyDescent="0.25">
      <c r="A10" t="s">
        <v>22</v>
      </c>
      <c r="B10">
        <f>+Juny!B9</f>
        <v>25.1</v>
      </c>
      <c r="C10" s="35">
        <f>+Juny!C9</f>
        <v>1420377.69</v>
      </c>
      <c r="D10">
        <f>+Juny!D9</f>
        <v>15.44</v>
      </c>
      <c r="E10" s="35">
        <f>+Juny!E9</f>
        <v>2002049.86</v>
      </c>
      <c r="F10" s="29">
        <f>+Juny!F9</f>
        <v>19.449098303746418</v>
      </c>
    </row>
    <row r="11" spans="1:32" ht="24.95" customHeight="1" x14ac:dyDescent="0.25">
      <c r="A11" t="s">
        <v>23</v>
      </c>
      <c r="B11">
        <f>+Juliol!B9</f>
        <v>21.83</v>
      </c>
      <c r="C11" s="35">
        <f>+Juliol!C9</f>
        <v>2697105.71</v>
      </c>
      <c r="D11">
        <f>+Juliol!D9</f>
        <v>9.64</v>
      </c>
      <c r="E11" s="35">
        <f>+Juliol!E9</f>
        <v>1700552.11</v>
      </c>
      <c r="F11" s="29">
        <f>+Juliol!F9</f>
        <v>17.116188450901344</v>
      </c>
    </row>
    <row r="12" spans="1:32" ht="24.95" customHeight="1" x14ac:dyDescent="0.25">
      <c r="A12" t="s">
        <v>24</v>
      </c>
      <c r="B12">
        <f>+Agost!B9</f>
        <v>21.47</v>
      </c>
      <c r="C12" s="35">
        <f>+Agost!C9</f>
        <v>3024983.46</v>
      </c>
      <c r="D12">
        <f>+Agost!D9</f>
        <v>13.09</v>
      </c>
      <c r="E12" s="35">
        <f>+Agost!E9</f>
        <v>883014.62</v>
      </c>
      <c r="F12" s="29">
        <f>+Agost!F9</f>
        <v>19.57653373821514</v>
      </c>
    </row>
    <row r="13" spans="1:32" ht="24.95" customHeight="1" x14ac:dyDescent="0.25">
      <c r="A13" t="s">
        <v>25</v>
      </c>
      <c r="B13">
        <f>+Setembre!B9</f>
        <v>18.98</v>
      </c>
      <c r="C13" s="35">
        <f>+Setembre!C9</f>
        <v>853580.31</v>
      </c>
      <c r="D13">
        <f>+Setembre!D9</f>
        <v>14.23</v>
      </c>
      <c r="E13" s="35">
        <f>+Setembre!E9</f>
        <v>2096007.95</v>
      </c>
      <c r="F13" s="29">
        <f>+Setembre!F9</f>
        <v>15.604600830727476</v>
      </c>
    </row>
    <row r="14" spans="1:32" ht="24.95" customHeight="1" x14ac:dyDescent="0.25">
      <c r="A14" t="s">
        <v>26</v>
      </c>
      <c r="B14">
        <f>+Octubre!B9</f>
        <v>25.89</v>
      </c>
      <c r="C14" s="35">
        <f>+Octubre!C9</f>
        <v>2105942.91</v>
      </c>
      <c r="D14">
        <f>+Octubre!D9</f>
        <v>14.28</v>
      </c>
      <c r="E14" s="35">
        <f>+Octubre!E9</f>
        <v>2176317.64</v>
      </c>
      <c r="F14" s="29">
        <f>+Octubre!F9</f>
        <v>19.989600548500018</v>
      </c>
    </row>
    <row r="15" spans="1:32" ht="24.95" customHeight="1" x14ac:dyDescent="0.25">
      <c r="A15" t="s">
        <v>27</v>
      </c>
      <c r="B15">
        <f>+Novembre!B9</f>
        <v>28.89</v>
      </c>
      <c r="C15" s="35">
        <f>+Novembre!C9</f>
        <v>2816532.49</v>
      </c>
      <c r="D15">
        <f>+Novembre!D9</f>
        <v>10.43</v>
      </c>
      <c r="E15" s="35">
        <f>+Novembre!E9</f>
        <v>3275339.48</v>
      </c>
      <c r="F15" s="29">
        <f>+Novembre!F9</f>
        <v>18.964846106655784</v>
      </c>
    </row>
    <row r="16" spans="1:32" ht="24.95" customHeight="1" x14ac:dyDescent="0.25">
      <c r="A16" t="s">
        <v>28</v>
      </c>
      <c r="B16">
        <f>+Desembre!B9</f>
        <v>24.73</v>
      </c>
      <c r="C16" s="35">
        <f>+Desembre!C9</f>
        <v>4551088.1500000004</v>
      </c>
      <c r="D16">
        <f>+Desembre!D9</f>
        <v>8.8800000000000008</v>
      </c>
      <c r="E16" s="35">
        <f>+Desembre!E9</f>
        <v>1273065.1399999999</v>
      </c>
      <c r="F16" s="29">
        <f>+Desembre!F9</f>
        <v>21.265447907312897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5" activeCellId="1" sqref="C5:C16 E5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9" width="0" style="2" hidden="1" customWidth="1"/>
    <col min="10" max="16384" width="11.42578125" style="2"/>
  </cols>
  <sheetData>
    <row r="1" spans="1:32" ht="19.5" x14ac:dyDescent="0.25">
      <c r="A1" s="26" t="s">
        <v>35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+Gener!B10</f>
        <v>25</v>
      </c>
      <c r="C5" s="35">
        <f>+Gener!C10</f>
        <v>282.43</v>
      </c>
      <c r="D5">
        <f>+Gener!D10</f>
        <v>0</v>
      </c>
      <c r="E5" s="35">
        <f>+Gener!E10</f>
        <v>0</v>
      </c>
      <c r="F5" s="29">
        <f>+Gener!F10</f>
        <v>25</v>
      </c>
    </row>
    <row r="6" spans="1:32" ht="24.95" customHeight="1" x14ac:dyDescent="0.25">
      <c r="A6" t="s">
        <v>18</v>
      </c>
      <c r="B6">
        <f>+Febrer!B10</f>
        <v>13.77</v>
      </c>
      <c r="C6" s="35">
        <f>+Febrer!C10</f>
        <v>40439.379999999997</v>
      </c>
      <c r="D6">
        <f>+Febrer!D10</f>
        <v>1</v>
      </c>
      <c r="E6" s="35">
        <f>+Febrer!E10</f>
        <v>14580.55</v>
      </c>
      <c r="F6" s="29">
        <f>+Febrer!F10</f>
        <v>10.385887670158796</v>
      </c>
    </row>
    <row r="7" spans="1:32" ht="24.95" customHeight="1" x14ac:dyDescent="0.25">
      <c r="A7" t="s">
        <v>19</v>
      </c>
      <c r="B7">
        <f>+Març!B10</f>
        <v>12.08</v>
      </c>
      <c r="C7" s="35">
        <f>+Març!C10</f>
        <v>56056.22</v>
      </c>
      <c r="D7">
        <f>+Març!D10</f>
        <v>7</v>
      </c>
      <c r="E7" s="35">
        <f>+Març!E10</f>
        <v>878.61</v>
      </c>
      <c r="F7" s="29">
        <f>+Març!F10</f>
        <v>12.001606180259079</v>
      </c>
    </row>
    <row r="8" spans="1:32" ht="24.95" customHeight="1" x14ac:dyDescent="0.25">
      <c r="A8" t="s">
        <v>20</v>
      </c>
      <c r="B8">
        <f>+Abril!B10</f>
        <v>32.51</v>
      </c>
      <c r="C8" s="35">
        <f>+Abril!C10</f>
        <v>25312.720000000001</v>
      </c>
      <c r="D8">
        <f>+Abril!D10</f>
        <v>25.2</v>
      </c>
      <c r="E8" s="35">
        <f>+Abril!E10</f>
        <v>16483.11</v>
      </c>
      <c r="F8" s="29">
        <f>+Abril!F10</f>
        <v>29.627139817536818</v>
      </c>
    </row>
    <row r="9" spans="1:32" ht="24.95" customHeight="1" x14ac:dyDescent="0.25">
      <c r="A9" t="s">
        <v>21</v>
      </c>
      <c r="B9">
        <f>+Maig!B10</f>
        <v>31.19</v>
      </c>
      <c r="C9" s="35">
        <f>+Maig!C10</f>
        <v>30661.03</v>
      </c>
      <c r="D9">
        <f>+Maig!D10</f>
        <v>26.48</v>
      </c>
      <c r="E9" s="35">
        <f>+Maig!E10</f>
        <v>22411.85</v>
      </c>
      <c r="F9" s="29">
        <f>+Maig!F10</f>
        <v>29.201040412730567</v>
      </c>
    </row>
    <row r="10" spans="1:32" ht="24.95" customHeight="1" x14ac:dyDescent="0.25">
      <c r="A10" t="s">
        <v>22</v>
      </c>
      <c r="B10">
        <f>+Juny!B10</f>
        <v>34.35</v>
      </c>
      <c r="C10" s="35">
        <f>+Juny!C10</f>
        <v>22062.42</v>
      </c>
      <c r="D10">
        <f>+Juny!D10</f>
        <v>15.41</v>
      </c>
      <c r="E10" s="35">
        <f>+Juny!E10</f>
        <v>107923.17</v>
      </c>
      <c r="F10" s="29">
        <f>+Juny!F10</f>
        <v>18.624681218125797</v>
      </c>
    </row>
    <row r="11" spans="1:32" ht="24.95" customHeight="1" x14ac:dyDescent="0.25">
      <c r="A11" t="s">
        <v>23</v>
      </c>
      <c r="B11">
        <f>+Juliol!B10</f>
        <v>26.33</v>
      </c>
      <c r="C11" s="35">
        <f>+Juliol!C10</f>
        <v>59037</v>
      </c>
      <c r="D11">
        <f>+Juliol!D10</f>
        <v>32.51</v>
      </c>
      <c r="E11" s="35">
        <f>+Juliol!E10</f>
        <v>87087.17</v>
      </c>
      <c r="F11" s="29">
        <f>+Juliol!F10</f>
        <v>30.013160086384065</v>
      </c>
      <c r="G11" s="5"/>
      <c r="H11" s="5"/>
    </row>
    <row r="12" spans="1:32" ht="24.95" customHeight="1" x14ac:dyDescent="0.25">
      <c r="A12" t="s">
        <v>24</v>
      </c>
      <c r="B12">
        <f>+Agost!B10</f>
        <v>30.67</v>
      </c>
      <c r="C12" s="35">
        <f>+Agost!C10</f>
        <v>27104.67</v>
      </c>
      <c r="D12">
        <f>+Agost!D10</f>
        <v>44.29</v>
      </c>
      <c r="E12" s="35">
        <f>+Agost!E10</f>
        <v>109260.25</v>
      </c>
      <c r="F12" s="29">
        <f>+Agost!F10</f>
        <v>41.582811044072045</v>
      </c>
    </row>
    <row r="13" spans="1:32" ht="24.95" customHeight="1" x14ac:dyDescent="0.25">
      <c r="A13" t="s">
        <v>25</v>
      </c>
      <c r="B13">
        <f>+Setembre!B10</f>
        <v>68.209999999999994</v>
      </c>
      <c r="C13" s="35">
        <f>+Setembre!C10</f>
        <v>66801.03</v>
      </c>
      <c r="D13">
        <f>+Setembre!D10</f>
        <v>31.63</v>
      </c>
      <c r="E13" s="35">
        <f>+Setembre!E10</f>
        <v>69301.89</v>
      </c>
      <c r="F13" s="29">
        <f>+Setembre!F10</f>
        <v>49.583925436720975</v>
      </c>
    </row>
    <row r="14" spans="1:32" ht="24.95" customHeight="1" x14ac:dyDescent="0.25">
      <c r="A14" t="s">
        <v>26</v>
      </c>
      <c r="B14">
        <f>+Octubre!B10</f>
        <v>39.39</v>
      </c>
      <c r="C14" s="35">
        <f>+Octubre!C10</f>
        <v>77422.37</v>
      </c>
      <c r="D14">
        <f>+Octubre!D10</f>
        <v>29.28</v>
      </c>
      <c r="E14" s="35">
        <f>+Octubre!E10</f>
        <v>27994.32</v>
      </c>
      <c r="F14" s="29">
        <f>+Octubre!F10</f>
        <v>36.705201461931694</v>
      </c>
      <c r="G14" s="7" t="e">
        <f>+#REF!</f>
        <v>#REF!</v>
      </c>
      <c r="H14" s="7" t="e">
        <f>+#REF!</f>
        <v>#REF!</v>
      </c>
      <c r="I14" s="7" t="e">
        <f>+#REF!</f>
        <v>#REF!</v>
      </c>
    </row>
    <row r="15" spans="1:32" ht="24.95" customHeight="1" x14ac:dyDescent="0.25">
      <c r="A15" t="s">
        <v>27</v>
      </c>
      <c r="B15">
        <f>+Novembre!B10</f>
        <v>35.75</v>
      </c>
      <c r="C15" s="35">
        <f>+Novembre!C10</f>
        <v>34943.03</v>
      </c>
      <c r="D15">
        <f>+Novembre!D10</f>
        <v>13.08</v>
      </c>
      <c r="E15" s="35">
        <f>+Novembre!E10</f>
        <v>68913.850000000006</v>
      </c>
      <c r="F15" s="29">
        <f>+Novembre!F10</f>
        <v>20.707405041437795</v>
      </c>
    </row>
    <row r="16" spans="1:32" ht="24.95" customHeight="1" x14ac:dyDescent="0.25">
      <c r="A16" t="s">
        <v>28</v>
      </c>
      <c r="B16">
        <f>+Desembre!B10</f>
        <v>26.17</v>
      </c>
      <c r="C16" s="35">
        <f>+Desembre!C10</f>
        <v>96739.79</v>
      </c>
      <c r="D16">
        <f>+Desembre!D10</f>
        <v>20.420000000000002</v>
      </c>
      <c r="E16" s="35">
        <f>+Desembre!E10</f>
        <v>20270.349999999999</v>
      </c>
      <c r="F16" s="29">
        <f>+Desembre!F10</f>
        <v>25.173893914664152</v>
      </c>
      <c r="G16" s="7">
        <f>+Desembre!G10</f>
        <v>0</v>
      </c>
      <c r="H16" s="7">
        <f>+Desembre!H10</f>
        <v>2531680.3043</v>
      </c>
      <c r="I16" s="7">
        <f>+Desembre!I10</f>
        <v>413920.54700000002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5" activeCellId="1" sqref="C5:C16 E5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36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+Gener!B11</f>
        <v>0</v>
      </c>
      <c r="C5" s="35">
        <f>+Gener!C11</f>
        <v>0</v>
      </c>
      <c r="D5">
        <f>+Gener!D11</f>
        <v>31</v>
      </c>
      <c r="E5" s="35">
        <f>+Gener!E11</f>
        <v>1322.24</v>
      </c>
      <c r="F5" s="29">
        <f>+Gener!F11</f>
        <v>31</v>
      </c>
    </row>
    <row r="6" spans="1:32" ht="24.95" customHeight="1" x14ac:dyDescent="0.25">
      <c r="A6" t="s">
        <v>18</v>
      </c>
      <c r="B6">
        <f>+Febrer!B11</f>
        <v>0</v>
      </c>
      <c r="C6" s="35">
        <f>+Febrer!C11</f>
        <v>0</v>
      </c>
      <c r="D6">
        <f>+Febrer!D11</f>
        <v>27.39</v>
      </c>
      <c r="E6" s="35">
        <f>+Febrer!E11</f>
        <v>2848.13</v>
      </c>
      <c r="F6" s="29">
        <f>+Febrer!F11</f>
        <v>27.39</v>
      </c>
    </row>
    <row r="7" spans="1:32" ht="24.95" customHeight="1" x14ac:dyDescent="0.25">
      <c r="A7" t="s">
        <v>19</v>
      </c>
      <c r="B7">
        <f>+Març!B11</f>
        <v>13.71</v>
      </c>
      <c r="C7" s="35">
        <f>+Març!C11</f>
        <v>2147.71</v>
      </c>
      <c r="D7">
        <f>+Març!D11</f>
        <v>90</v>
      </c>
      <c r="E7" s="35">
        <f>+Març!E11</f>
        <v>404.9</v>
      </c>
      <c r="F7" s="29">
        <f>+Març!F11</f>
        <v>25.811269289080585</v>
      </c>
    </row>
    <row r="8" spans="1:32" ht="24.95" customHeight="1" x14ac:dyDescent="0.25">
      <c r="A8" t="s">
        <v>20</v>
      </c>
      <c r="B8">
        <f>+Abril!B11</f>
        <v>1.82</v>
      </c>
      <c r="C8" s="35">
        <f>+Abril!C11</f>
        <v>39504.769999999997</v>
      </c>
      <c r="D8">
        <f>+Abril!D11</f>
        <v>5.72</v>
      </c>
      <c r="E8" s="35">
        <f>+Abril!E11</f>
        <v>27240.28</v>
      </c>
      <c r="F8" s="29">
        <f>+Abril!F11</f>
        <v>3.4116849564124982</v>
      </c>
    </row>
    <row r="9" spans="1:32" ht="24.95" customHeight="1" x14ac:dyDescent="0.25">
      <c r="A9" t="s">
        <v>21</v>
      </c>
      <c r="B9">
        <f>+Maig!B11</f>
        <v>33.51</v>
      </c>
      <c r="C9" s="35">
        <f>+Maig!C11</f>
        <v>26835.38</v>
      </c>
      <c r="D9">
        <f>+Maig!D11</f>
        <v>29.31</v>
      </c>
      <c r="E9" s="35">
        <f>+Maig!E11</f>
        <v>26655.06</v>
      </c>
      <c r="F9" s="29">
        <f>+Maig!F11</f>
        <v>31.41707924631018</v>
      </c>
    </row>
    <row r="10" spans="1:32" ht="24.95" customHeight="1" x14ac:dyDescent="0.25">
      <c r="A10" t="s">
        <v>22</v>
      </c>
      <c r="B10">
        <f>+Juny!B11</f>
        <v>33.799999999999997</v>
      </c>
      <c r="C10" s="35">
        <f>+Juny!C11</f>
        <v>39142.129999999997</v>
      </c>
      <c r="D10">
        <f>+Juny!D11</f>
        <v>13.21</v>
      </c>
      <c r="E10" s="35">
        <f>+Juny!E11</f>
        <v>13339.78</v>
      </c>
      <c r="F10" s="29">
        <f>+Juny!F11</f>
        <v>28.566462001859303</v>
      </c>
    </row>
    <row r="11" spans="1:32" ht="24.95" customHeight="1" x14ac:dyDescent="0.25">
      <c r="A11" t="s">
        <v>23</v>
      </c>
      <c r="B11">
        <f>+Juliol!B11</f>
        <v>37.35</v>
      </c>
      <c r="C11" s="35">
        <f>+Juliol!C11</f>
        <v>8797.7999999999993</v>
      </c>
      <c r="D11">
        <f>+Juliol!D11</f>
        <v>19.28</v>
      </c>
      <c r="E11" s="35">
        <f>+Juliol!E11</f>
        <v>43391.08</v>
      </c>
      <c r="F11" s="29">
        <f>+Juliol!F11</f>
        <v>22.326170870116396</v>
      </c>
    </row>
    <row r="12" spans="1:32" ht="24.95" customHeight="1" x14ac:dyDescent="0.25">
      <c r="A12" t="s">
        <v>24</v>
      </c>
      <c r="B12">
        <f>+Agost!B11</f>
        <v>36.700000000000003</v>
      </c>
      <c r="C12" s="35">
        <f>+Agost!C11</f>
        <v>45367.44</v>
      </c>
      <c r="D12">
        <f>+Agost!D11</f>
        <v>4.66</v>
      </c>
      <c r="E12" s="35">
        <f>+Agost!E11</f>
        <v>16871.509999999998</v>
      </c>
      <c r="F12" s="29">
        <f>+Agost!F11</f>
        <v>28.014712404370577</v>
      </c>
    </row>
    <row r="13" spans="1:32" ht="24.95" customHeight="1" x14ac:dyDescent="0.25">
      <c r="A13" t="s">
        <v>25</v>
      </c>
      <c r="B13">
        <f>+Setembre!B11</f>
        <v>24.96</v>
      </c>
      <c r="C13" s="35">
        <f>+Setembre!C11</f>
        <v>4084.92</v>
      </c>
      <c r="D13">
        <f>+Setembre!D11</f>
        <v>8.44</v>
      </c>
      <c r="E13" s="35">
        <f>+Setembre!E11</f>
        <v>57990.01</v>
      </c>
      <c r="F13" s="29">
        <f>+Setembre!F11</f>
        <v>9.5271196858377429</v>
      </c>
    </row>
    <row r="14" spans="1:32" ht="24.95" customHeight="1" x14ac:dyDescent="0.25">
      <c r="A14" t="s">
        <v>26</v>
      </c>
      <c r="B14">
        <f>+Octubre!B11</f>
        <v>30.77</v>
      </c>
      <c r="C14" s="35">
        <f>+Octubre!C11</f>
        <v>36852.97</v>
      </c>
      <c r="D14">
        <f>+Octubre!D11</f>
        <v>19.13</v>
      </c>
      <c r="E14" s="35">
        <f>+Octubre!E11</f>
        <v>100236.53</v>
      </c>
      <c r="F14" s="29">
        <f>+Octubre!F11</f>
        <v>22.259113249373581</v>
      </c>
    </row>
    <row r="15" spans="1:32" ht="24.95" customHeight="1" x14ac:dyDescent="0.25">
      <c r="A15" t="s">
        <v>27</v>
      </c>
      <c r="B15">
        <f>+Novembre!B11</f>
        <v>37.85</v>
      </c>
      <c r="C15" s="35">
        <f>+Novembre!C11</f>
        <v>14166.53</v>
      </c>
      <c r="D15">
        <f>+Novembre!D11</f>
        <v>29.25</v>
      </c>
      <c r="E15" s="35">
        <f>+Novembre!E11</f>
        <v>177684.99</v>
      </c>
      <c r="F15" s="29">
        <f>+Novembre!F11</f>
        <v>29.885033582220252</v>
      </c>
    </row>
    <row r="16" spans="1:32" ht="24.95" customHeight="1" x14ac:dyDescent="0.25">
      <c r="A16" t="s">
        <v>28</v>
      </c>
      <c r="B16">
        <f>+Desembre!B11</f>
        <v>41.74</v>
      </c>
      <c r="C16" s="35">
        <f>+Desembre!C11</f>
        <v>190684.79</v>
      </c>
      <c r="D16">
        <f>+Desembre!D11</f>
        <v>7.18</v>
      </c>
      <c r="E16" s="35">
        <f>+Desembre!E11</f>
        <v>782.84</v>
      </c>
      <c r="F16" s="29">
        <f>+Desembre!F11</f>
        <v>41.598697000636612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5"/>
  <sheetViews>
    <sheetView showGridLines="0" zoomScaleNormal="100" zoomScaleSheetLayoutView="110" workbookViewId="0">
      <selection activeCell="A26" sqref="A26"/>
    </sheetView>
  </sheetViews>
  <sheetFormatPr defaultColWidth="11.42578125" defaultRowHeight="12.75" x14ac:dyDescent="0.25"/>
  <cols>
    <col min="1" max="1" width="54.42578125" style="15" customWidth="1"/>
    <col min="2" max="2" width="30" style="20" customWidth="1"/>
    <col min="3" max="3" width="34.7109375" style="20" customWidth="1"/>
    <col min="4" max="4" width="31.140625" style="20" customWidth="1"/>
    <col min="5" max="5" width="35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1" ht="19.5" x14ac:dyDescent="0.25">
      <c r="A1" s="26" t="s">
        <v>50</v>
      </c>
    </row>
    <row r="4" spans="1:11" s="16" customFormat="1" ht="24.95" customHeight="1" x14ac:dyDescent="0.25">
      <c r="A4" t="s">
        <v>0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11" s="17" customFormat="1" ht="24.95" customHeight="1" x14ac:dyDescent="0.25">
      <c r="A5" t="s">
        <v>1</v>
      </c>
      <c r="B5">
        <v>8.4700000000000006</v>
      </c>
      <c r="C5">
        <v>476252.49</v>
      </c>
      <c r="D5">
        <v>10.47</v>
      </c>
      <c r="E5">
        <v>331544.46000000002</v>
      </c>
      <c r="F5">
        <f t="shared" ref="F5:F10" si="0">+((B5*C5)+(D5*E5))/(C5+E5)</f>
        <v>9.2908608858946558</v>
      </c>
      <c r="H5" s="17">
        <f>+B5*C5</f>
        <v>4033858.5903000003</v>
      </c>
      <c r="I5" s="17">
        <f>+D5*E5</f>
        <v>3471270.4962000004</v>
      </c>
      <c r="J5" s="17">
        <f>+H5+I5</f>
        <v>7505129.0865000002</v>
      </c>
    </row>
    <row r="6" spans="1:11" s="17" customFormat="1" ht="24.95" customHeight="1" x14ac:dyDescent="0.25">
      <c r="A6" t="s">
        <v>2</v>
      </c>
      <c r="B6">
        <v>7.82</v>
      </c>
      <c r="C6">
        <v>311515.89</v>
      </c>
      <c r="D6">
        <v>0.09</v>
      </c>
      <c r="E6">
        <v>15782.93</v>
      </c>
      <c r="F6">
        <f t="shared" si="0"/>
        <v>7.447245680567991</v>
      </c>
      <c r="H6" s="17">
        <f t="shared" ref="H6:H10" si="1">+B6*C6</f>
        <v>2436054.2598000001</v>
      </c>
      <c r="I6" s="17">
        <f t="shared" ref="I6:I10" si="2">+D6*E6</f>
        <v>1420.4637</v>
      </c>
      <c r="J6" s="17">
        <f t="shared" ref="J6:J10" si="3">+H6+I6</f>
        <v>2437474.7235000003</v>
      </c>
    </row>
    <row r="7" spans="1:11" s="17" customFormat="1" ht="24.95" customHeight="1" x14ac:dyDescent="0.25">
      <c r="A7" t="s">
        <v>3</v>
      </c>
      <c r="B7">
        <v>4.75</v>
      </c>
      <c r="C7">
        <v>379793</v>
      </c>
      <c r="D7">
        <v>11.65</v>
      </c>
      <c r="E7">
        <v>11060.05</v>
      </c>
      <c r="F7">
        <f t="shared" si="0"/>
        <v>4.9452507342593339</v>
      </c>
      <c r="H7" s="17">
        <f t="shared" si="1"/>
        <v>1804016.75</v>
      </c>
      <c r="I7" s="17">
        <f t="shared" si="2"/>
        <v>128849.58249999999</v>
      </c>
      <c r="J7" s="17">
        <f t="shared" si="3"/>
        <v>1932866.3325</v>
      </c>
    </row>
    <row r="8" spans="1:11" s="17" customFormat="1" ht="24.95" customHeight="1" x14ac:dyDescent="0.25">
      <c r="A8" t="s">
        <v>4</v>
      </c>
      <c r="B8">
        <v>6.52</v>
      </c>
      <c r="C8">
        <v>30224.080000000002</v>
      </c>
      <c r="D8">
        <v>0</v>
      </c>
      <c r="E8">
        <v>0</v>
      </c>
      <c r="F8">
        <f t="shared" si="0"/>
        <v>6.52</v>
      </c>
      <c r="H8" s="17">
        <f t="shared" si="1"/>
        <v>197061.00159999999</v>
      </c>
      <c r="I8" s="17">
        <f t="shared" si="2"/>
        <v>0</v>
      </c>
      <c r="J8" s="17">
        <f t="shared" si="3"/>
        <v>197061.00159999999</v>
      </c>
    </row>
    <row r="9" spans="1:11" s="17" customFormat="1" ht="24.95" customHeight="1" x14ac:dyDescent="0.25">
      <c r="A9" t="s">
        <v>17</v>
      </c>
      <c r="B9">
        <v>13.65</v>
      </c>
      <c r="C9">
        <v>213229.85</v>
      </c>
      <c r="D9">
        <v>67.03</v>
      </c>
      <c r="E9">
        <v>18531.25</v>
      </c>
      <c r="F9">
        <f>+((B9*C9)+(D9*E9))/(C9+E9)</f>
        <v>17.91818014325959</v>
      </c>
      <c r="H9" s="17">
        <f>+B9*C9</f>
        <v>2910587.4525000001</v>
      </c>
      <c r="I9" s="17">
        <f>+D9*E9</f>
        <v>1242149.6875</v>
      </c>
      <c r="J9" s="17">
        <f>+H9+I9</f>
        <v>4152737.14</v>
      </c>
    </row>
    <row r="10" spans="1:11" s="17" customFormat="1" ht="24.95" customHeight="1" x14ac:dyDescent="0.25">
      <c r="A10" t="s">
        <v>5</v>
      </c>
      <c r="B10">
        <v>13.77</v>
      </c>
      <c r="C10">
        <v>40439.379999999997</v>
      </c>
      <c r="D10">
        <v>1</v>
      </c>
      <c r="E10">
        <v>14580.55</v>
      </c>
      <c r="F10">
        <f t="shared" si="0"/>
        <v>10.385887670158796</v>
      </c>
      <c r="H10" s="17">
        <f t="shared" si="1"/>
        <v>556850.2625999999</v>
      </c>
      <c r="I10" s="17">
        <f t="shared" si="2"/>
        <v>14580.55</v>
      </c>
      <c r="J10" s="17">
        <f t="shared" si="3"/>
        <v>571430.81259999995</v>
      </c>
    </row>
    <row r="11" spans="1:11" s="17" customFormat="1" ht="24.95" customHeight="1" x14ac:dyDescent="0.25">
      <c r="A11" t="s">
        <v>14</v>
      </c>
      <c r="B11">
        <v>0</v>
      </c>
      <c r="C11">
        <v>0</v>
      </c>
      <c r="D11">
        <v>27.39</v>
      </c>
      <c r="E11">
        <v>2848.13</v>
      </c>
      <c r="F11">
        <f>+((B11*C11)+(D11*E11))/(C11+E11)</f>
        <v>27.39</v>
      </c>
      <c r="H11" s="17">
        <f>+B11*C11</f>
        <v>0</v>
      </c>
      <c r="I11" s="17">
        <f>+D11*E11</f>
        <v>78010.280700000003</v>
      </c>
      <c r="J11" s="17">
        <f>+H11+I11</f>
        <v>78010.280700000003</v>
      </c>
    </row>
    <row r="12" spans="1:11" s="17" customFormat="1" ht="24.95" customHeight="1" x14ac:dyDescent="0.25">
      <c r="A12" t="s">
        <v>16</v>
      </c>
      <c r="B12">
        <v>25.05</v>
      </c>
      <c r="C12">
        <v>10011.14</v>
      </c>
      <c r="D12">
        <v>11.61</v>
      </c>
      <c r="E12">
        <v>12628.4</v>
      </c>
      <c r="F12">
        <f>+((B12*C12)+(D12*E12))/(C12+E12)</f>
        <v>17.553129657228016</v>
      </c>
      <c r="H12" s="17">
        <f>+B12*C12</f>
        <v>250779.057</v>
      </c>
      <c r="I12" s="17">
        <f>+D12*E12</f>
        <v>146615.72399999999</v>
      </c>
      <c r="J12" s="17">
        <f>+H12+I12</f>
        <v>397394.78099999996</v>
      </c>
      <c r="K12" s="18"/>
    </row>
    <row r="13" spans="1:11" s="17" customFormat="1" ht="24.95" customHeight="1" x14ac:dyDescent="0.25">
      <c r="A13" t="s">
        <v>6</v>
      </c>
      <c r="B13">
        <v>2.46</v>
      </c>
      <c r="C13">
        <v>122841</v>
      </c>
      <c r="D13">
        <v>0</v>
      </c>
      <c r="E13">
        <v>3295.25</v>
      </c>
      <c r="F13">
        <f>+((B13*C13)+(D13*E13))/(C13+E13)</f>
        <v>2.3957336610213162</v>
      </c>
      <c r="H13" s="17">
        <f>+B13*C13</f>
        <v>302188.86</v>
      </c>
      <c r="I13" s="17">
        <f>+D13*E13</f>
        <v>0</v>
      </c>
      <c r="J13" s="17">
        <f>+H13+I13</f>
        <v>302188.86</v>
      </c>
    </row>
    <row r="14" spans="1:11" s="17" customFormat="1" ht="24.95" customHeight="1" x14ac:dyDescent="0.25">
      <c r="A14" t="s">
        <v>15</v>
      </c>
      <c r="B14">
        <v>32.31</v>
      </c>
      <c r="C14">
        <v>432571.75</v>
      </c>
      <c r="D14">
        <v>41.4</v>
      </c>
      <c r="E14">
        <v>253576.98</v>
      </c>
      <c r="F14">
        <f>+((B14*C14)+(D14*E14))/(C14+E14)</f>
        <v>35.669351475007474</v>
      </c>
      <c r="H14" s="17">
        <f>+B14*C14</f>
        <v>13976393.242500002</v>
      </c>
      <c r="I14" s="17">
        <f>+D14*E14</f>
        <v>10498086.972000001</v>
      </c>
      <c r="J14" s="17">
        <f>+H14+I14</f>
        <v>24474480.214500003</v>
      </c>
    </row>
    <row r="15" spans="1:11" s="19" customFormat="1" ht="24.95" customHeight="1" x14ac:dyDescent="0.25">
      <c r="A15" s="27" t="s">
        <v>7</v>
      </c>
      <c r="B15" s="27"/>
      <c r="C15" s="27">
        <f>SUM(C5:C14)</f>
        <v>2016878.5799999998</v>
      </c>
      <c r="D15" s="27"/>
      <c r="E15" s="27">
        <f>SUM(E5:E14)</f>
        <v>663848</v>
      </c>
      <c r="F15" s="27">
        <f>+J15/(E15+C15)</f>
        <v>15.685588208290905</v>
      </c>
      <c r="J15" s="19">
        <f>SUM(J5:J14)</f>
        <v>42048773.232900009</v>
      </c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5" activeCellId="1" sqref="C5:C16 E5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38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+Gener!B13</f>
        <v>11.76</v>
      </c>
      <c r="C5" s="35">
        <f>+Gener!C13</f>
        <v>78804.91</v>
      </c>
      <c r="D5">
        <f>+Gener!D13</f>
        <v>0</v>
      </c>
      <c r="E5" s="35">
        <f>+Gener!E13</f>
        <v>0</v>
      </c>
      <c r="F5" s="29">
        <f>+Gener!F13</f>
        <v>11.76</v>
      </c>
    </row>
    <row r="6" spans="1:32" ht="24.95" customHeight="1" x14ac:dyDescent="0.25">
      <c r="A6" t="s">
        <v>18</v>
      </c>
      <c r="B6">
        <f>+Febrer!B13</f>
        <v>2.46</v>
      </c>
      <c r="C6" s="35">
        <f>+Febrer!C13</f>
        <v>122841</v>
      </c>
      <c r="D6">
        <f>+Febrer!D13</f>
        <v>0</v>
      </c>
      <c r="E6" s="35">
        <f>+Febrer!E13</f>
        <v>3295.25</v>
      </c>
      <c r="F6" s="29">
        <f>+Febrer!F13</f>
        <v>2.3957336610213162</v>
      </c>
    </row>
    <row r="7" spans="1:32" ht="24.95" customHeight="1" x14ac:dyDescent="0.25">
      <c r="A7" t="s">
        <v>19</v>
      </c>
      <c r="B7">
        <f>+Març!B13</f>
        <v>1.1399999999999999</v>
      </c>
      <c r="C7" s="35">
        <f>+Març!C13</f>
        <v>335998.65</v>
      </c>
      <c r="D7">
        <f>+Març!D13</f>
        <v>17</v>
      </c>
      <c r="E7" s="35">
        <f>+Març!E13</f>
        <v>11168.6</v>
      </c>
      <c r="F7" s="29">
        <f>+Març!F13</f>
        <v>1.6502266875691762</v>
      </c>
    </row>
    <row r="8" spans="1:32" ht="24.95" customHeight="1" x14ac:dyDescent="0.25">
      <c r="A8" t="s">
        <v>20</v>
      </c>
      <c r="B8">
        <f>+Abril!B13</f>
        <v>2.83</v>
      </c>
      <c r="C8" s="35">
        <f>+Abril!C13</f>
        <v>349812.87</v>
      </c>
      <c r="D8">
        <f>+Abril!D13</f>
        <v>2</v>
      </c>
      <c r="E8" s="35">
        <f>+Abril!E13</f>
        <v>1472.5</v>
      </c>
      <c r="F8" s="29">
        <f>+Abril!F13</f>
        <v>2.8265208485625233</v>
      </c>
    </row>
    <row r="9" spans="1:32" ht="24.95" customHeight="1" x14ac:dyDescent="0.25">
      <c r="A9" t="s">
        <v>21</v>
      </c>
      <c r="B9">
        <f>+Maig!B13</f>
        <v>4.59</v>
      </c>
      <c r="C9" s="35">
        <f>+Maig!C13</f>
        <v>447977.59</v>
      </c>
      <c r="D9">
        <f>+Maig!D13</f>
        <v>1.1499999999999999</v>
      </c>
      <c r="E9" s="35">
        <f>+Maig!E13</f>
        <v>64700.58</v>
      </c>
      <c r="F9" s="29">
        <f>+Maig!F13</f>
        <v>4.1558680079941768</v>
      </c>
    </row>
    <row r="10" spans="1:32" ht="24.95" customHeight="1" x14ac:dyDescent="0.25">
      <c r="A10" t="s">
        <v>22</v>
      </c>
      <c r="B10">
        <f>+Juny!B13</f>
        <v>4.5599999999999996</v>
      </c>
      <c r="C10" s="35">
        <f>+Juny!C13</f>
        <v>509428.2</v>
      </c>
      <c r="D10">
        <f>+Juny!D13</f>
        <v>0</v>
      </c>
      <c r="E10" s="35">
        <f>+Juny!E13</f>
        <v>5215.5600000000004</v>
      </c>
      <c r="F10" s="29">
        <f>+Juny!F13</f>
        <v>4.5137875411138761</v>
      </c>
    </row>
    <row r="11" spans="1:32" ht="24.95" customHeight="1" x14ac:dyDescent="0.25">
      <c r="A11" t="s">
        <v>23</v>
      </c>
      <c r="B11">
        <f>+Juliol!B13</f>
        <v>3.06</v>
      </c>
      <c r="C11" s="35">
        <f>+Juliol!C13</f>
        <v>394556.86</v>
      </c>
      <c r="D11">
        <f>+Juliol!D13</f>
        <v>0</v>
      </c>
      <c r="E11" s="35">
        <f>+Juliol!E13</f>
        <v>0</v>
      </c>
      <c r="F11" s="29">
        <f>+Juliol!F13</f>
        <v>3.0600000000000005</v>
      </c>
    </row>
    <row r="12" spans="1:32" ht="24.95" customHeight="1" x14ac:dyDescent="0.25">
      <c r="A12" t="s">
        <v>24</v>
      </c>
      <c r="B12">
        <f>+Agost!B13</f>
        <v>2.04</v>
      </c>
      <c r="C12" s="35">
        <f>+Agost!C13</f>
        <v>153676.72</v>
      </c>
      <c r="D12">
        <f>+Agost!D13</f>
        <v>0.69</v>
      </c>
      <c r="E12" s="35">
        <f>+Agost!E13</f>
        <v>3080.63</v>
      </c>
      <c r="F12" s="29">
        <f>+Agost!F13</f>
        <v>2.0134695023869695</v>
      </c>
    </row>
    <row r="13" spans="1:32" ht="24.95" customHeight="1" x14ac:dyDescent="0.25">
      <c r="A13" t="s">
        <v>25</v>
      </c>
      <c r="B13">
        <f>+Setembre!B13</f>
        <v>1.2</v>
      </c>
      <c r="C13" s="35">
        <f>+Setembre!C13</f>
        <v>115224.78</v>
      </c>
      <c r="D13">
        <f>+Setembre!D13</f>
        <v>3.63</v>
      </c>
      <c r="E13" s="35">
        <f>+Setembre!E13</f>
        <v>32556.59</v>
      </c>
      <c r="F13" s="29">
        <f>+Setembre!F13</f>
        <v>1.7353348240038646</v>
      </c>
    </row>
    <row r="14" spans="1:32" ht="24.95" customHeight="1" x14ac:dyDescent="0.25">
      <c r="A14" t="s">
        <v>26</v>
      </c>
      <c r="B14">
        <f>+Octubre!B13</f>
        <v>1.68</v>
      </c>
      <c r="C14" s="35">
        <f>+Octubre!C13</f>
        <v>263927.38</v>
      </c>
      <c r="D14">
        <f>+Octubre!D13</f>
        <v>0</v>
      </c>
      <c r="E14" s="35">
        <f>+Octubre!E13</f>
        <v>47011.96</v>
      </c>
      <c r="F14" s="29">
        <f>+Octubre!F13</f>
        <v>1.4259951744928767</v>
      </c>
    </row>
    <row r="15" spans="1:32" ht="24.95" customHeight="1" x14ac:dyDescent="0.25">
      <c r="A15" t="s">
        <v>27</v>
      </c>
      <c r="B15">
        <f>+Novembre!B13</f>
        <v>1.01</v>
      </c>
      <c r="C15" s="35">
        <f>+Novembre!C13</f>
        <v>345437.13</v>
      </c>
      <c r="D15">
        <f>+Novembre!D13</f>
        <v>0</v>
      </c>
      <c r="E15" s="35">
        <f>+Novembre!E13</f>
        <v>0</v>
      </c>
      <c r="F15" s="29">
        <f>+Novembre!F13</f>
        <v>1.01</v>
      </c>
    </row>
    <row r="16" spans="1:32" ht="24.95" customHeight="1" x14ac:dyDescent="0.25">
      <c r="A16" t="s">
        <v>28</v>
      </c>
      <c r="B16">
        <f>+Desembre!B13</f>
        <v>1.29</v>
      </c>
      <c r="C16" s="35">
        <f>+Desembre!C13</f>
        <v>500910.3</v>
      </c>
      <c r="D16">
        <f>+Desembre!D13</f>
        <v>1.98</v>
      </c>
      <c r="E16" s="35">
        <f>+Desembre!E13</f>
        <v>23254.240000000002</v>
      </c>
      <c r="F16" s="29">
        <f>+Desembre!F13</f>
        <v>1.3206114289989934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5" activeCellId="1" sqref="C5:C16 E5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37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+Gener!B12</f>
        <v>26.95</v>
      </c>
      <c r="C5" s="35">
        <f>+Gener!C12</f>
        <v>38750.93</v>
      </c>
      <c r="D5">
        <f>+Gener!D12</f>
        <v>10.78</v>
      </c>
      <c r="E5" s="35">
        <f>+Gener!E12</f>
        <v>14169.35</v>
      </c>
      <c r="F5" s="29">
        <f>+Gener!F12</f>
        <v>22.620499296300022</v>
      </c>
    </row>
    <row r="6" spans="1:32" ht="24.95" customHeight="1" x14ac:dyDescent="0.25">
      <c r="A6" t="s">
        <v>18</v>
      </c>
      <c r="B6">
        <f>+Febrer!B12</f>
        <v>25.05</v>
      </c>
      <c r="C6" s="35">
        <f>+Febrer!C12</f>
        <v>10011.14</v>
      </c>
      <c r="D6">
        <f>+Febrer!D12</f>
        <v>11.61</v>
      </c>
      <c r="E6" s="35">
        <f>+Febrer!E12</f>
        <v>12628.4</v>
      </c>
      <c r="F6" s="29">
        <f>+Febrer!F12</f>
        <v>17.553129657228016</v>
      </c>
    </row>
    <row r="7" spans="1:32" ht="24.95" customHeight="1" x14ac:dyDescent="0.25">
      <c r="A7" t="s">
        <v>19</v>
      </c>
      <c r="B7">
        <f>+Març!B12</f>
        <v>25.48</v>
      </c>
      <c r="C7" s="35">
        <f>+Març!C12</f>
        <v>14950.71</v>
      </c>
      <c r="D7">
        <f>+Març!D12</f>
        <v>12.06</v>
      </c>
      <c r="E7" s="35">
        <f>+Març!E12</f>
        <v>11574.32</v>
      </c>
      <c r="F7" s="29">
        <f>+Març!F12</f>
        <v>19.624120689024672</v>
      </c>
    </row>
    <row r="8" spans="1:32" ht="24.95" customHeight="1" x14ac:dyDescent="0.25">
      <c r="A8" t="s">
        <v>20</v>
      </c>
      <c r="B8">
        <f>+Abril!B12</f>
        <v>23.08</v>
      </c>
      <c r="C8" s="35">
        <f>+Abril!C12</f>
        <v>10785.63</v>
      </c>
      <c r="D8">
        <f>+Abril!D12</f>
        <v>16.809999999999999</v>
      </c>
      <c r="E8" s="35">
        <f>+Abril!E12</f>
        <v>10193.34</v>
      </c>
      <c r="F8" s="29">
        <f>+Abril!F12</f>
        <v>20.033509071227037</v>
      </c>
    </row>
    <row r="9" spans="1:32" ht="24.95" customHeight="1" x14ac:dyDescent="0.25">
      <c r="A9" t="s">
        <v>21</v>
      </c>
      <c r="B9">
        <f>+Maig!B12</f>
        <v>26.55</v>
      </c>
      <c r="C9" s="35">
        <f>+Maig!C12</f>
        <v>54518.04</v>
      </c>
      <c r="D9">
        <f>+Maig!D12</f>
        <v>13.52</v>
      </c>
      <c r="E9" s="35">
        <f>+Maig!E12</f>
        <v>12678.66</v>
      </c>
      <c r="F9" s="29">
        <f>+Maig!F12</f>
        <v>24.09150218983968</v>
      </c>
    </row>
    <row r="10" spans="1:32" ht="24.95" customHeight="1" x14ac:dyDescent="0.25">
      <c r="A10" t="s">
        <v>22</v>
      </c>
      <c r="B10">
        <f>+Juny!B12</f>
        <v>24.11</v>
      </c>
      <c r="C10" s="35">
        <f>+Juny!C12</f>
        <v>10966.42</v>
      </c>
      <c r="D10">
        <f>+Juny!D12</f>
        <v>18.010000000000002</v>
      </c>
      <c r="E10" s="35">
        <f>+Juny!E12</f>
        <v>12251.48</v>
      </c>
      <c r="F10" s="29">
        <f>+Juny!F12</f>
        <v>20.891189168701736</v>
      </c>
    </row>
    <row r="11" spans="1:32" ht="24.95" customHeight="1" x14ac:dyDescent="0.25">
      <c r="A11" t="s">
        <v>23</v>
      </c>
      <c r="B11">
        <f>+Juliol!B12</f>
        <v>28.96</v>
      </c>
      <c r="C11" s="35">
        <f>+Juliol!C12</f>
        <v>9845.49</v>
      </c>
      <c r="D11">
        <f>+Juliol!D12</f>
        <v>15.81</v>
      </c>
      <c r="E11" s="35">
        <f>+Juliol!E12</f>
        <v>12609.31</v>
      </c>
      <c r="F11" s="29">
        <f>+Juliol!F12</f>
        <v>21.575724633485937</v>
      </c>
    </row>
    <row r="12" spans="1:32" ht="24.95" customHeight="1" x14ac:dyDescent="0.25">
      <c r="A12" t="s">
        <v>24</v>
      </c>
      <c r="B12">
        <f>+Agost!B12</f>
        <v>29.2</v>
      </c>
      <c r="C12" s="35">
        <f>+Agost!C12</f>
        <v>11456.54</v>
      </c>
      <c r="D12">
        <f>+Agost!D12</f>
        <v>16.420000000000002</v>
      </c>
      <c r="E12" s="35">
        <f>+Agost!E12</f>
        <v>12849.87</v>
      </c>
      <c r="F12" s="29">
        <f>+Agost!F12</f>
        <v>22.443702438986257</v>
      </c>
    </row>
    <row r="13" spans="1:32" ht="24.95" customHeight="1" x14ac:dyDescent="0.25">
      <c r="A13" t="s">
        <v>25</v>
      </c>
      <c r="B13">
        <f>+Setembre!B12</f>
        <v>30.14</v>
      </c>
      <c r="C13" s="35">
        <f>+Setembre!C12</f>
        <v>10985.21</v>
      </c>
      <c r="D13">
        <f>+Setembre!D12</f>
        <v>13.13</v>
      </c>
      <c r="E13" s="35">
        <f>+Setembre!E12</f>
        <v>10871.14</v>
      </c>
      <c r="F13" s="29">
        <f>+Setembre!F12</f>
        <v>21.679388260162376</v>
      </c>
    </row>
    <row r="14" spans="1:32" ht="24.95" customHeight="1" x14ac:dyDescent="0.25">
      <c r="A14" t="s">
        <v>26</v>
      </c>
      <c r="B14">
        <f>+Octubre!B12</f>
        <v>14.46</v>
      </c>
      <c r="C14" s="35">
        <f>+Octubre!C12</f>
        <v>43029.22</v>
      </c>
      <c r="D14">
        <f>+Octubre!D12</f>
        <v>31</v>
      </c>
      <c r="E14" s="35">
        <f>+Octubre!E12</f>
        <v>4043.99</v>
      </c>
      <c r="F14" s="29">
        <f>+Octubre!F12</f>
        <v>15.880926990107538</v>
      </c>
    </row>
    <row r="15" spans="1:32" ht="24.95" customHeight="1" x14ac:dyDescent="0.25">
      <c r="A15" t="s">
        <v>27</v>
      </c>
      <c r="B15">
        <f>+Novembre!B12</f>
        <v>20.41</v>
      </c>
      <c r="C15" s="35">
        <f>+Novembre!C12</f>
        <v>11567.14</v>
      </c>
      <c r="D15">
        <f>+Novembre!D12</f>
        <v>15.78</v>
      </c>
      <c r="E15" s="35">
        <f>+Novembre!E12</f>
        <v>8533.36</v>
      </c>
      <c r="F15" s="29">
        <f>+Novembre!F12</f>
        <v>18.444404278500535</v>
      </c>
    </row>
    <row r="16" spans="1:32" ht="24.95" customHeight="1" x14ac:dyDescent="0.25">
      <c r="A16" t="s">
        <v>28</v>
      </c>
      <c r="B16">
        <f>+Desembre!B12</f>
        <v>24.98</v>
      </c>
      <c r="C16" s="35">
        <f>+Desembre!C12</f>
        <v>8973.4</v>
      </c>
      <c r="D16">
        <f>+Desembre!D12</f>
        <v>11.98</v>
      </c>
      <c r="E16" s="35">
        <f>+Desembre!E12</f>
        <v>10660.11</v>
      </c>
      <c r="F16" s="29">
        <f>+Desembre!F12</f>
        <v>17.921586603719863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zoomScaleNormal="100" zoomScaleSheetLayoutView="100" workbookViewId="0">
      <selection activeCell="E5" activeCellId="1" sqref="C5:C16 E5:E16"/>
    </sheetView>
  </sheetViews>
  <sheetFormatPr defaultColWidth="11.42578125" defaultRowHeight="15" x14ac:dyDescent="0.25"/>
  <cols>
    <col min="1" max="1" width="44.5703125" style="2" customWidth="1"/>
    <col min="2" max="2" width="30" style="3" customWidth="1"/>
    <col min="3" max="3" width="34.7109375" style="3" customWidth="1"/>
    <col min="4" max="4" width="31.140625" style="3" customWidth="1"/>
    <col min="5" max="5" width="35" style="3" customWidth="1"/>
    <col min="6" max="6" width="15.28515625" style="28" customWidth="1"/>
    <col min="7" max="7" width="11.42578125" style="2"/>
    <col min="8" max="10" width="0" style="2" hidden="1" customWidth="1"/>
    <col min="11" max="16384" width="11.42578125" style="2"/>
  </cols>
  <sheetData>
    <row r="1" spans="1:32" ht="19.5" x14ac:dyDescent="0.25">
      <c r="A1" s="26" t="s">
        <v>39</v>
      </c>
    </row>
    <row r="4" spans="1:32" s="1" customFormat="1" ht="24.95" customHeight="1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s="29" t="s">
        <v>13</v>
      </c>
    </row>
    <row r="5" spans="1:32" ht="24.95" customHeight="1" x14ac:dyDescent="0.25">
      <c r="A5" t="s">
        <v>29</v>
      </c>
      <c r="B5">
        <f>+Gener!B14</f>
        <v>30.43</v>
      </c>
      <c r="C5" s="35">
        <f>+Gener!C14</f>
        <v>407037.07</v>
      </c>
      <c r="D5">
        <f>+Gener!D14</f>
        <v>32.619999999999997</v>
      </c>
      <c r="E5" s="35">
        <f>+Gener!E14</f>
        <v>404288.35</v>
      </c>
      <c r="F5" s="29">
        <f>+Gener!F14</f>
        <v>31.521290208187981</v>
      </c>
    </row>
    <row r="6" spans="1:32" ht="24.95" customHeight="1" x14ac:dyDescent="0.25">
      <c r="A6" t="s">
        <v>18</v>
      </c>
      <c r="B6">
        <f>+Febrer!B14</f>
        <v>32.31</v>
      </c>
      <c r="C6" s="35">
        <f>+Febrer!C14</f>
        <v>432571.75</v>
      </c>
      <c r="D6">
        <f>+Febrer!D14</f>
        <v>41.4</v>
      </c>
      <c r="E6" s="35">
        <f>+Febrer!E14</f>
        <v>253576.98</v>
      </c>
      <c r="F6" s="29">
        <f>+Febrer!F14</f>
        <v>35.669351475007474</v>
      </c>
    </row>
    <row r="7" spans="1:32" ht="24.95" customHeight="1" x14ac:dyDescent="0.25">
      <c r="A7" t="s">
        <v>19</v>
      </c>
      <c r="B7">
        <f>+Març!B14</f>
        <v>32.369999999999997</v>
      </c>
      <c r="C7" s="35">
        <f>+Març!C14</f>
        <v>399741.15</v>
      </c>
      <c r="D7">
        <f>+Març!D14</f>
        <v>31.48</v>
      </c>
      <c r="E7" s="35">
        <f>+Març!E14</f>
        <v>253576.98</v>
      </c>
      <c r="F7" s="29">
        <f>+Març!F14</f>
        <v>32.0245580141791</v>
      </c>
    </row>
    <row r="8" spans="1:32" ht="24.95" customHeight="1" x14ac:dyDescent="0.25">
      <c r="A8" t="s">
        <v>20</v>
      </c>
      <c r="B8">
        <f>+Abril!B14</f>
        <v>30.105170711827611</v>
      </c>
      <c r="C8" s="35">
        <f>+Abril!C14</f>
        <v>392507.6600000005</v>
      </c>
      <c r="D8">
        <f>+Abril!D14</f>
        <v>27.364655998153971</v>
      </c>
      <c r="E8" s="35">
        <f>+Abril!E14</f>
        <v>411428.17</v>
      </c>
      <c r="F8" s="29">
        <f>+Abril!F14</f>
        <v>28.7026645522193</v>
      </c>
    </row>
    <row r="9" spans="1:32" ht="24.95" customHeight="1" x14ac:dyDescent="0.25">
      <c r="A9" t="s">
        <v>21</v>
      </c>
      <c r="B9">
        <f>+Maig!B14</f>
        <v>27.09</v>
      </c>
      <c r="C9" s="35">
        <f>+Maig!C14</f>
        <v>438572.01</v>
      </c>
      <c r="D9">
        <f>+Maig!D14</f>
        <v>27.02</v>
      </c>
      <c r="E9" s="35">
        <f>+Maig!E14</f>
        <v>379598.78</v>
      </c>
      <c r="F9" s="29">
        <f>+Maig!F14</f>
        <v>27.057522777732018</v>
      </c>
    </row>
    <row r="10" spans="1:32" ht="24.95" customHeight="1" x14ac:dyDescent="0.25">
      <c r="A10" t="s">
        <v>22</v>
      </c>
      <c r="B10">
        <f>+Juny!B14</f>
        <v>31.96</v>
      </c>
      <c r="C10" s="35">
        <f>+Juny!C14</f>
        <v>401807.74</v>
      </c>
      <c r="D10">
        <f>+Juny!D14</f>
        <v>28.56</v>
      </c>
      <c r="E10" s="35">
        <f>+Juny!E14</f>
        <v>390538.07</v>
      </c>
      <c r="F10" s="29">
        <f>+Juny!F14</f>
        <v>30.284179390814217</v>
      </c>
    </row>
    <row r="11" spans="1:32" ht="24.95" customHeight="1" x14ac:dyDescent="0.25">
      <c r="A11" t="s">
        <v>23</v>
      </c>
      <c r="B11">
        <f>+Juliol!B14</f>
        <v>34.590000000000003</v>
      </c>
      <c r="C11" s="35">
        <f>+Juliol!C14</f>
        <v>399960.55</v>
      </c>
      <c r="D11">
        <f>+Juliol!D14</f>
        <v>28.86</v>
      </c>
      <c r="E11" s="35">
        <f>+Juliol!E14</f>
        <v>379765.42</v>
      </c>
      <c r="F11" s="29">
        <f>+Juliol!F14</f>
        <v>31.79920433546673</v>
      </c>
    </row>
    <row r="12" spans="1:32" ht="24.95" customHeight="1" x14ac:dyDescent="0.25">
      <c r="A12" t="s">
        <v>24</v>
      </c>
      <c r="B12">
        <f>+Agost!B14</f>
        <v>32.942420370760743</v>
      </c>
      <c r="C12" s="35">
        <f>+Agost!C14</f>
        <v>329057.5199999999</v>
      </c>
      <c r="D12">
        <f>+Agost!D14</f>
        <v>31.559968997863756</v>
      </c>
      <c r="E12" s="35">
        <f>+Agost!E14</f>
        <v>429634.90999999992</v>
      </c>
      <c r="F12" s="29">
        <f>+Agost!F14</f>
        <v>32.159561141265101</v>
      </c>
    </row>
    <row r="13" spans="1:32" ht="24.95" customHeight="1" x14ac:dyDescent="0.25">
      <c r="A13" t="s">
        <v>25</v>
      </c>
      <c r="B13">
        <f>+Setembre!B14</f>
        <v>31.93</v>
      </c>
      <c r="C13" s="35">
        <f>+Setembre!C14</f>
        <v>422289.57</v>
      </c>
      <c r="D13">
        <f>+Setembre!D14</f>
        <v>28.82</v>
      </c>
      <c r="E13" s="35">
        <f>+Setembre!E14</f>
        <v>406770.52</v>
      </c>
      <c r="F13" s="29">
        <f>+Setembre!F14</f>
        <v>30.404107809000909</v>
      </c>
    </row>
    <row r="14" spans="1:32" ht="24.95" customHeight="1" x14ac:dyDescent="0.25">
      <c r="A14" t="s">
        <v>26</v>
      </c>
      <c r="B14">
        <f>+Octubre!B14</f>
        <v>32.979999999999997</v>
      </c>
      <c r="C14" s="35">
        <f>+Octubre!C14</f>
        <v>332839.98</v>
      </c>
      <c r="D14">
        <f>+Octubre!D14</f>
        <v>30.37</v>
      </c>
      <c r="E14" s="35">
        <f>+Octubre!E14</f>
        <v>515697.34</v>
      </c>
      <c r="F14" s="29">
        <f>+Octubre!F14</f>
        <v>31.393776240979005</v>
      </c>
    </row>
    <row r="15" spans="1:32" ht="24.95" customHeight="1" x14ac:dyDescent="0.25">
      <c r="A15" t="s">
        <v>27</v>
      </c>
      <c r="B15">
        <f>+Novembre!B14</f>
        <v>34.770000000000003</v>
      </c>
      <c r="C15" s="35">
        <f>+Novembre!C14</f>
        <v>548783.35999999999</v>
      </c>
      <c r="D15">
        <f>+Novembre!D14</f>
        <v>27.41</v>
      </c>
      <c r="E15" s="35">
        <f>+Novembre!E14</f>
        <v>432749.07</v>
      </c>
      <c r="F15" s="29">
        <f>+Novembre!F14</f>
        <v>31.525040324852032</v>
      </c>
    </row>
    <row r="16" spans="1:32" ht="24.95" customHeight="1" x14ac:dyDescent="0.25">
      <c r="A16" t="s">
        <v>28</v>
      </c>
      <c r="B16">
        <f>+Desembre!B14</f>
        <v>31.71</v>
      </c>
      <c r="C16" s="35">
        <f>+Desembre!C14</f>
        <v>419228.7</v>
      </c>
      <c r="D16">
        <f>+Desembre!D14</f>
        <v>31.28</v>
      </c>
      <c r="E16" s="35">
        <f>+Desembre!E14</f>
        <v>571524.96</v>
      </c>
      <c r="F16" s="29">
        <f>+Desembre!F14</f>
        <v>31.461950719213092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</sheetData>
  <pageMargins left="0.78740157480314965" right="0.78740157480314965" top="0.39370078740157483" bottom="0.39370078740157483" header="0.31496062992125984" footer="0.31496062992125984"/>
  <pageSetup paperSize="9" scale="69" orientation="portrait" r:id="rId1"/>
  <colBreaks count="1" manualBreakCount="1">
    <brk id="6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7"/>
  <sheetViews>
    <sheetView showGridLines="0" zoomScaleNormal="100" zoomScaleSheetLayoutView="100" workbookViewId="0">
      <selection activeCell="A22" sqref="A22"/>
    </sheetView>
  </sheetViews>
  <sheetFormatPr defaultColWidth="11.42578125" defaultRowHeight="15" x14ac:dyDescent="0.25"/>
  <cols>
    <col min="1" max="1" width="54.42578125" style="9" customWidth="1"/>
    <col min="2" max="2" width="30" style="12" customWidth="1"/>
    <col min="3" max="3" width="34.7109375" style="12" customWidth="1"/>
    <col min="4" max="4" width="31.140625" style="12" customWidth="1"/>
    <col min="5" max="5" width="35" style="12" customWidth="1"/>
    <col min="6" max="6" width="15.28515625" style="12" customWidth="1"/>
    <col min="7" max="7" width="11.42578125" style="9" customWidth="1"/>
    <col min="8" max="10" width="11.42578125" style="9" hidden="1" customWidth="1"/>
    <col min="11" max="16384" width="11.42578125" style="9"/>
  </cols>
  <sheetData>
    <row r="1" spans="1:11" ht="19.5" x14ac:dyDescent="0.25">
      <c r="A1" s="26" t="s">
        <v>49</v>
      </c>
    </row>
    <row r="4" spans="1:11" s="10" customFormat="1" ht="24.95" customHeight="1" x14ac:dyDescent="0.25">
      <c r="A4" t="s">
        <v>0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11" s="11" customFormat="1" ht="24.95" customHeight="1" x14ac:dyDescent="0.25">
      <c r="A5" t="s">
        <v>1</v>
      </c>
      <c r="B5">
        <v>5.29</v>
      </c>
      <c r="C5">
        <v>2286330.0499999998</v>
      </c>
      <c r="D5">
        <v>6.86</v>
      </c>
      <c r="E5">
        <v>791477.42</v>
      </c>
      <c r="F5">
        <f t="shared" ref="F5:F10" si="0">+((B5*C5)+(D5*E5))/(C5+E5)</f>
        <v>5.6937353088235891</v>
      </c>
      <c r="H5" s="11">
        <f>+B5*C5</f>
        <v>12094685.964499999</v>
      </c>
      <c r="I5" s="11">
        <f>+D5*E5</f>
        <v>5429535.1012000004</v>
      </c>
      <c r="J5" s="11">
        <f>+H5+I5</f>
        <v>17524221.065699998</v>
      </c>
    </row>
    <row r="6" spans="1:11" s="11" customFormat="1" ht="24.95" customHeight="1" x14ac:dyDescent="0.25">
      <c r="A6" t="s">
        <v>2</v>
      </c>
      <c r="B6">
        <v>10.64</v>
      </c>
      <c r="C6">
        <v>616411.64</v>
      </c>
      <c r="D6">
        <v>1.1100000000000001</v>
      </c>
      <c r="E6">
        <v>81584.95</v>
      </c>
      <c r="F6">
        <f t="shared" si="0"/>
        <v>9.5260911576946246</v>
      </c>
      <c r="H6" s="11">
        <f t="shared" ref="H6:H10" si="1">+B6*C6</f>
        <v>6558619.8496000003</v>
      </c>
      <c r="I6" s="11">
        <f t="shared" ref="I6:I10" si="2">+D6*E6</f>
        <v>90559.294500000004</v>
      </c>
      <c r="J6" s="11">
        <f t="shared" ref="J6:J10" si="3">+H6+I6</f>
        <v>6649179.1441000002</v>
      </c>
    </row>
    <row r="7" spans="1:11" s="11" customFormat="1" ht="24.95" customHeight="1" x14ac:dyDescent="0.25">
      <c r="A7" t="s">
        <v>3</v>
      </c>
      <c r="B7">
        <v>5.28</v>
      </c>
      <c r="C7">
        <v>211591.7</v>
      </c>
      <c r="D7">
        <v>10.119999999999999</v>
      </c>
      <c r="E7">
        <v>15351.7</v>
      </c>
      <c r="F7">
        <f t="shared" si="0"/>
        <v>5.6074042250182208</v>
      </c>
      <c r="H7" s="11">
        <f t="shared" si="1"/>
        <v>1117204.1760000002</v>
      </c>
      <c r="I7" s="11">
        <f t="shared" si="2"/>
        <v>155359.204</v>
      </c>
      <c r="J7" s="11">
        <f t="shared" si="3"/>
        <v>1272563.3800000001</v>
      </c>
    </row>
    <row r="8" spans="1:11" s="11" customFormat="1" ht="24.95" customHeight="1" x14ac:dyDescent="0.25">
      <c r="A8" t="s">
        <v>4</v>
      </c>
      <c r="B8">
        <v>6.4</v>
      </c>
      <c r="C8">
        <v>24552.1</v>
      </c>
      <c r="D8">
        <v>4</v>
      </c>
      <c r="E8">
        <v>8146.62</v>
      </c>
      <c r="F8">
        <f t="shared" si="0"/>
        <v>5.8020595301589797</v>
      </c>
      <c r="H8" s="11">
        <f t="shared" si="1"/>
        <v>157133.44</v>
      </c>
      <c r="I8" s="11">
        <f t="shared" si="2"/>
        <v>32586.48</v>
      </c>
      <c r="J8" s="11">
        <f t="shared" si="3"/>
        <v>189719.92</v>
      </c>
    </row>
    <row r="9" spans="1:11" s="11" customFormat="1" ht="24.95" customHeight="1" x14ac:dyDescent="0.25">
      <c r="A9" t="s">
        <v>17</v>
      </c>
      <c r="B9">
        <v>11.18</v>
      </c>
      <c r="C9">
        <v>2209976.9700000002</v>
      </c>
      <c r="D9">
        <v>3</v>
      </c>
      <c r="E9">
        <v>2122.88</v>
      </c>
      <c r="F9">
        <f>+((B9*C9)+(D9*E9))/(C9+E9)</f>
        <v>11.172149921080644</v>
      </c>
      <c r="H9" s="11">
        <f>+B9*C9</f>
        <v>24707542.524600003</v>
      </c>
      <c r="I9" s="11">
        <f>+D9*E9</f>
        <v>6368.64</v>
      </c>
      <c r="J9" s="11">
        <f>+H9+I9</f>
        <v>24713911.164600004</v>
      </c>
    </row>
    <row r="10" spans="1:11" s="11" customFormat="1" ht="24.95" customHeight="1" x14ac:dyDescent="0.25">
      <c r="A10" t="s">
        <v>5</v>
      </c>
      <c r="B10">
        <v>12.08</v>
      </c>
      <c r="C10">
        <v>56056.22</v>
      </c>
      <c r="D10">
        <v>7</v>
      </c>
      <c r="E10">
        <v>878.61</v>
      </c>
      <c r="F10">
        <f t="shared" si="0"/>
        <v>12.001606180259079</v>
      </c>
      <c r="H10" s="11">
        <f t="shared" si="1"/>
        <v>677159.13760000002</v>
      </c>
      <c r="I10" s="11">
        <f t="shared" si="2"/>
        <v>6150.27</v>
      </c>
      <c r="J10" s="11">
        <f t="shared" si="3"/>
        <v>683309.40760000004</v>
      </c>
    </row>
    <row r="11" spans="1:11" s="11" customFormat="1" ht="24.95" customHeight="1" x14ac:dyDescent="0.25">
      <c r="A11" t="s">
        <v>14</v>
      </c>
      <c r="B11">
        <v>13.71</v>
      </c>
      <c r="C11">
        <v>2147.71</v>
      </c>
      <c r="D11">
        <v>90</v>
      </c>
      <c r="E11">
        <v>404.9</v>
      </c>
      <c r="F11">
        <f>+((B11*C11)+(D11*E11))/(C11+E11)</f>
        <v>25.811269289080585</v>
      </c>
      <c r="H11" s="11">
        <f>+B11*C11</f>
        <v>29445.104100000004</v>
      </c>
      <c r="I11" s="11">
        <f>+D11*E11</f>
        <v>36441</v>
      </c>
      <c r="J11" s="11">
        <f>+H11+I11</f>
        <v>65886.104099999997</v>
      </c>
    </row>
    <row r="12" spans="1:11" s="11" customFormat="1" ht="24.95" customHeight="1" x14ac:dyDescent="0.25">
      <c r="A12" t="s">
        <v>16</v>
      </c>
      <c r="B12">
        <v>25.48</v>
      </c>
      <c r="C12">
        <v>14950.71</v>
      </c>
      <c r="D12">
        <v>12.06</v>
      </c>
      <c r="E12">
        <v>11574.32</v>
      </c>
      <c r="F12">
        <f>+((B12*C12)+(D12*E12))/(C12+E12)</f>
        <v>19.624120689024672</v>
      </c>
      <c r="H12" s="11">
        <f>+B12*C12</f>
        <v>380944.09080000001</v>
      </c>
      <c r="I12" s="11">
        <f>+D12*E12</f>
        <v>139586.29920000001</v>
      </c>
      <c r="J12" s="11">
        <f>+H12+I12</f>
        <v>520530.39</v>
      </c>
      <c r="K12" s="13"/>
    </row>
    <row r="13" spans="1:11" s="11" customFormat="1" ht="24.95" customHeight="1" x14ac:dyDescent="0.25">
      <c r="A13" t="s">
        <v>6</v>
      </c>
      <c r="B13">
        <v>1.1399999999999999</v>
      </c>
      <c r="C13">
        <v>335998.65</v>
      </c>
      <c r="D13">
        <v>17</v>
      </c>
      <c r="E13">
        <v>11168.6</v>
      </c>
      <c r="F13">
        <f>+((B13*C13)+(D13*E13))/(C13+E13)</f>
        <v>1.6502266875691762</v>
      </c>
      <c r="H13" s="11">
        <f>+B13*C13</f>
        <v>383038.46100000001</v>
      </c>
      <c r="I13" s="11">
        <f>+D13*E13</f>
        <v>189866.2</v>
      </c>
      <c r="J13" s="11">
        <f>+H13+I13</f>
        <v>572904.66100000008</v>
      </c>
    </row>
    <row r="14" spans="1:11" s="11" customFormat="1" ht="24.95" customHeight="1" x14ac:dyDescent="0.25">
      <c r="A14" t="s">
        <v>15</v>
      </c>
      <c r="B14">
        <v>32.369999999999997</v>
      </c>
      <c r="C14">
        <v>399741.15</v>
      </c>
      <c r="D14">
        <v>31.48</v>
      </c>
      <c r="E14">
        <v>253576.98</v>
      </c>
      <c r="F14">
        <f>+((B14*C14)+(D14*E14))/(C14+E14)</f>
        <v>32.0245580141791</v>
      </c>
      <c r="H14" s="11">
        <f>+B14*C14</f>
        <v>12939621.0255</v>
      </c>
      <c r="I14" s="11">
        <f>+D14*E14</f>
        <v>7982603.3304000003</v>
      </c>
      <c r="J14" s="11">
        <f>+H14+I14</f>
        <v>20922224.355900001</v>
      </c>
    </row>
    <row r="15" spans="1:11" s="4" customFormat="1" ht="24.95" customHeight="1" x14ac:dyDescent="0.25">
      <c r="A15" s="27" t="s">
        <v>7</v>
      </c>
      <c r="B15" s="27"/>
      <c r="C15" s="27">
        <f>SUM(C5:C14)</f>
        <v>6157756.9000000013</v>
      </c>
      <c r="D15" s="27"/>
      <c r="E15" s="27">
        <f>SUM(E5:E14)</f>
        <v>1176286.98</v>
      </c>
      <c r="F15" s="27">
        <f>+J15/(E15+C15)</f>
        <v>9.9691862755803395</v>
      </c>
      <c r="J15" s="4">
        <f>SUM(J5:J14)</f>
        <v>73114449.592999995</v>
      </c>
    </row>
    <row r="17" spans="1:1" s="9" customFormat="1" x14ac:dyDescent="0.25">
      <c r="A17" s="15"/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5"/>
  <sheetViews>
    <sheetView showGridLines="0" zoomScaleNormal="100" zoomScaleSheetLayoutView="100" workbookViewId="0">
      <selection activeCell="A18" sqref="A18"/>
    </sheetView>
  </sheetViews>
  <sheetFormatPr defaultColWidth="11.42578125" defaultRowHeight="12.75" x14ac:dyDescent="0.25"/>
  <cols>
    <col min="1" max="1" width="51" style="15" bestFit="1" customWidth="1"/>
    <col min="2" max="2" width="30" style="20" customWidth="1"/>
    <col min="3" max="3" width="34.7109375" style="20" customWidth="1"/>
    <col min="4" max="4" width="31.140625" style="20" customWidth="1"/>
    <col min="5" max="5" width="35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1" ht="19.5" x14ac:dyDescent="0.25">
      <c r="A1" s="26" t="s">
        <v>48</v>
      </c>
    </row>
    <row r="4" spans="1:11" s="16" customFormat="1" ht="24.95" customHeight="1" x14ac:dyDescent="0.25">
      <c r="A4" t="s">
        <v>0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11" s="17" customFormat="1" ht="24.95" customHeight="1" x14ac:dyDescent="0.25">
      <c r="A5" t="s">
        <v>1</v>
      </c>
      <c r="B5">
        <v>28.59</v>
      </c>
      <c r="C5">
        <v>1899730.82</v>
      </c>
      <c r="D5">
        <v>18.329999999999998</v>
      </c>
      <c r="E5">
        <v>2609043.4900000002</v>
      </c>
      <c r="F5">
        <f t="shared" ref="F5:F11" si="0">+((B5*C5)+(D5*E5))/(C5+E5)</f>
        <v>22.652957165979771</v>
      </c>
      <c r="H5" s="17">
        <f>+B5*C5</f>
        <v>54313304.143800005</v>
      </c>
      <c r="I5" s="17">
        <f>+D5*E5</f>
        <v>47823767.171700001</v>
      </c>
      <c r="J5" s="17">
        <f>+H5+I5</f>
        <v>102137071.31550001</v>
      </c>
    </row>
    <row r="6" spans="1:11" s="17" customFormat="1" ht="24.95" customHeight="1" x14ac:dyDescent="0.25">
      <c r="A6" t="s">
        <v>2</v>
      </c>
      <c r="B6">
        <v>27.56</v>
      </c>
      <c r="C6">
        <v>210361.72</v>
      </c>
      <c r="D6">
        <v>16.440000000000001</v>
      </c>
      <c r="E6">
        <v>460233.15</v>
      </c>
      <c r="F6">
        <f t="shared" si="0"/>
        <v>19.928279482961152</v>
      </c>
      <c r="H6" s="17">
        <f t="shared" ref="H6:H10" si="1">+B6*C6</f>
        <v>5797569.0032000002</v>
      </c>
      <c r="I6" s="17">
        <f t="shared" ref="I6:I10" si="2">+D6*E6</f>
        <v>7566232.9860000014</v>
      </c>
      <c r="J6" s="17">
        <f t="shared" ref="J6:J10" si="3">+H6+I6</f>
        <v>13363801.989200002</v>
      </c>
    </row>
    <row r="7" spans="1:11" s="17" customFormat="1" ht="24.95" customHeight="1" x14ac:dyDescent="0.25">
      <c r="A7" t="s">
        <v>3</v>
      </c>
      <c r="B7">
        <v>17.39</v>
      </c>
      <c r="C7">
        <v>435910.93</v>
      </c>
      <c r="D7">
        <v>12.62</v>
      </c>
      <c r="E7">
        <v>50329.31</v>
      </c>
      <c r="F7">
        <f t="shared" si="0"/>
        <v>16.896271203099111</v>
      </c>
      <c r="H7" s="17">
        <f t="shared" si="1"/>
        <v>7580491.0727000004</v>
      </c>
      <c r="I7" s="17">
        <f t="shared" si="2"/>
        <v>635155.89219999989</v>
      </c>
      <c r="J7" s="17">
        <f t="shared" si="3"/>
        <v>8215646.9649</v>
      </c>
    </row>
    <row r="8" spans="1:11" s="17" customFormat="1" ht="24.95" customHeight="1" x14ac:dyDescent="0.25">
      <c r="A8" t="s">
        <v>4</v>
      </c>
      <c r="B8">
        <v>22.85</v>
      </c>
      <c r="C8">
        <v>67088.5</v>
      </c>
      <c r="D8">
        <v>5.87</v>
      </c>
      <c r="E8">
        <v>3287.83</v>
      </c>
      <c r="F8">
        <f t="shared" si="0"/>
        <v>22.056731106893469</v>
      </c>
      <c r="H8" s="17">
        <f t="shared" si="1"/>
        <v>1532972.2250000001</v>
      </c>
      <c r="I8" s="17">
        <f t="shared" si="2"/>
        <v>19299.562099999999</v>
      </c>
      <c r="J8" s="17">
        <f t="shared" si="3"/>
        <v>1552271.7871000001</v>
      </c>
    </row>
    <row r="9" spans="1:11" s="17" customFormat="1" ht="24.95" customHeight="1" x14ac:dyDescent="0.25">
      <c r="A9" t="s">
        <v>17</v>
      </c>
      <c r="B9">
        <v>32.74</v>
      </c>
      <c r="C9">
        <v>3655896.33</v>
      </c>
      <c r="D9">
        <v>13.17</v>
      </c>
      <c r="E9">
        <v>1547895.69</v>
      </c>
      <c r="F9">
        <f>+((B9*C9)+(D9*E9))/(C9+E9)</f>
        <v>26.91879912631482</v>
      </c>
      <c r="H9" s="17">
        <f>+B9*C9</f>
        <v>119694045.84420002</v>
      </c>
      <c r="I9" s="17">
        <f>+D9*E9</f>
        <v>20385786.237299997</v>
      </c>
      <c r="J9" s="17">
        <f>+H9+I9</f>
        <v>140079832.08150002</v>
      </c>
    </row>
    <row r="10" spans="1:11" s="17" customFormat="1" ht="24.95" customHeight="1" x14ac:dyDescent="0.25">
      <c r="A10" t="s">
        <v>5</v>
      </c>
      <c r="B10">
        <v>32.51</v>
      </c>
      <c r="C10">
        <v>25312.720000000001</v>
      </c>
      <c r="D10">
        <v>25.2</v>
      </c>
      <c r="E10">
        <v>16483.11</v>
      </c>
      <c r="F10">
        <f t="shared" si="0"/>
        <v>29.627139817536818</v>
      </c>
      <c r="H10" s="17">
        <f t="shared" si="1"/>
        <v>822916.52720000001</v>
      </c>
      <c r="I10" s="17">
        <f t="shared" si="2"/>
        <v>415374.37199999997</v>
      </c>
      <c r="J10" s="17">
        <f t="shared" si="3"/>
        <v>1238290.8991999999</v>
      </c>
    </row>
    <row r="11" spans="1:11" s="17" customFormat="1" ht="24.95" customHeight="1" x14ac:dyDescent="0.25">
      <c r="A11" t="s">
        <v>14</v>
      </c>
      <c r="B11">
        <v>1.82</v>
      </c>
      <c r="C11">
        <v>39504.769999999997</v>
      </c>
      <c r="D11">
        <v>5.72</v>
      </c>
      <c r="E11">
        <v>27240.28</v>
      </c>
      <c r="F11">
        <f t="shared" si="0"/>
        <v>3.4116849564124982</v>
      </c>
      <c r="H11" s="17">
        <f>+B11*C11</f>
        <v>71898.681400000001</v>
      </c>
      <c r="I11" s="17">
        <f>+D11*E11</f>
        <v>155814.40159999998</v>
      </c>
      <c r="J11" s="17">
        <f>+H11+I11</f>
        <v>227713.08299999998</v>
      </c>
    </row>
    <row r="12" spans="1:11" s="17" customFormat="1" ht="24.95" customHeight="1" x14ac:dyDescent="0.25">
      <c r="A12" t="s">
        <v>16</v>
      </c>
      <c r="B12">
        <v>23.08</v>
      </c>
      <c r="C12">
        <v>10785.63</v>
      </c>
      <c r="D12">
        <v>16.809999999999999</v>
      </c>
      <c r="E12">
        <v>10193.34</v>
      </c>
      <c r="F12">
        <f>+((B12*C12)+(D12*E12))/(C12+E12)</f>
        <v>20.033509071227037</v>
      </c>
      <c r="H12" s="17">
        <f>+B12*C12</f>
        <v>248932.34039999996</v>
      </c>
      <c r="I12" s="17">
        <f>+D12*E12</f>
        <v>171350.0454</v>
      </c>
      <c r="J12" s="17">
        <f>+H12+I12</f>
        <v>420282.38579999993</v>
      </c>
      <c r="K12" s="18"/>
    </row>
    <row r="13" spans="1:11" s="17" customFormat="1" ht="24.95" customHeight="1" x14ac:dyDescent="0.25">
      <c r="A13" t="s">
        <v>6</v>
      </c>
      <c r="B13">
        <v>2.83</v>
      </c>
      <c r="C13">
        <v>349812.87</v>
      </c>
      <c r="D13">
        <v>2</v>
      </c>
      <c r="E13">
        <v>1472.5</v>
      </c>
      <c r="F13">
        <f>+((B13*C13)+(D13*E13))/(C13+E13)</f>
        <v>2.8265208485625233</v>
      </c>
      <c r="H13" s="17">
        <f>+B13*C13</f>
        <v>989970.42209999997</v>
      </c>
      <c r="I13" s="17">
        <f>+D13*E13</f>
        <v>2945</v>
      </c>
      <c r="J13" s="17">
        <f>+H13+I13</f>
        <v>992915.42209999997</v>
      </c>
    </row>
    <row r="14" spans="1:11" s="17" customFormat="1" ht="24.95" customHeight="1" x14ac:dyDescent="0.25">
      <c r="A14" t="s">
        <v>15</v>
      </c>
      <c r="B14">
        <v>30.105170711827611</v>
      </c>
      <c r="C14">
        <v>392507.6600000005</v>
      </c>
      <c r="D14">
        <v>27.364655998153971</v>
      </c>
      <c r="E14">
        <v>411428.17</v>
      </c>
      <c r="F14">
        <f>+((B14*C14)+(D14*E14))/(C14+E14)</f>
        <v>28.7026645522193</v>
      </c>
      <c r="H14" s="17">
        <f>+B14*C14</f>
        <v>11816510.110000005</v>
      </c>
      <c r="I14" s="17">
        <f>+D14*E14</f>
        <v>11258590.340000011</v>
      </c>
      <c r="J14" s="17">
        <f>+H14+I14</f>
        <v>23075100.450000018</v>
      </c>
    </row>
    <row r="15" spans="1:11" s="19" customFormat="1" ht="24.95" customHeight="1" x14ac:dyDescent="0.25">
      <c r="A15" s="27" t="s">
        <v>7</v>
      </c>
      <c r="B15" s="27"/>
      <c r="C15" s="27">
        <f>SUM(C5:C14)</f>
        <v>7086911.9500000002</v>
      </c>
      <c r="D15" s="27"/>
      <c r="E15" s="27">
        <f>SUM(E5:E14)</f>
        <v>5137606.870000001</v>
      </c>
      <c r="F15" s="27">
        <f>+J15/(E15+C15)</f>
        <v>23.829398168352615</v>
      </c>
      <c r="J15" s="19">
        <f>SUM(J5:J14)</f>
        <v>291302926.37830007</v>
      </c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5"/>
  <sheetViews>
    <sheetView showGridLines="0" zoomScaleNormal="100" zoomScaleSheetLayoutView="100" workbookViewId="0">
      <selection activeCell="A19" sqref="A19"/>
    </sheetView>
  </sheetViews>
  <sheetFormatPr defaultColWidth="11.42578125" defaultRowHeight="12.75" x14ac:dyDescent="0.25"/>
  <cols>
    <col min="1" max="1" width="54.42578125" style="15" customWidth="1"/>
    <col min="2" max="2" width="30" style="20" customWidth="1"/>
    <col min="3" max="3" width="34.7109375" style="20" customWidth="1"/>
    <col min="4" max="4" width="31.140625" style="20" customWidth="1"/>
    <col min="5" max="5" width="35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1" ht="19.5" x14ac:dyDescent="0.25">
      <c r="A1" s="26" t="s">
        <v>47</v>
      </c>
    </row>
    <row r="4" spans="1:11" s="16" customFormat="1" ht="24.95" customHeight="1" x14ac:dyDescent="0.25">
      <c r="A4" t="s">
        <v>0</v>
      </c>
      <c r="B4" t="s">
        <v>9</v>
      </c>
      <c r="C4" t="s">
        <v>10</v>
      </c>
      <c r="D4" t="s">
        <v>11</v>
      </c>
      <c r="E4" t="s">
        <v>12</v>
      </c>
      <c r="F4" t="s">
        <v>13</v>
      </c>
    </row>
    <row r="5" spans="1:11" s="17" customFormat="1" ht="24.95" customHeight="1" x14ac:dyDescent="0.25">
      <c r="A5" t="s">
        <v>1</v>
      </c>
      <c r="B5">
        <v>27.61</v>
      </c>
      <c r="C5">
        <v>3603888.04</v>
      </c>
      <c r="D5">
        <v>19.71</v>
      </c>
      <c r="E5">
        <v>1295727.05</v>
      </c>
      <c r="F5">
        <f t="shared" ref="F5:F11" si="0">+((B5*C5)+(D5*E5))/(C5+E5)</f>
        <v>25.520806561949751</v>
      </c>
      <c r="H5" s="17">
        <f>+B5*C5</f>
        <v>99503348.784400001</v>
      </c>
      <c r="I5" s="17">
        <f>+D5*E5</f>
        <v>25538780.155500002</v>
      </c>
      <c r="J5" s="17">
        <f>+H5+I5</f>
        <v>125042128.93990001</v>
      </c>
    </row>
    <row r="6" spans="1:11" s="17" customFormat="1" ht="24.95" customHeight="1" x14ac:dyDescent="0.25">
      <c r="A6" t="s">
        <v>2</v>
      </c>
      <c r="B6">
        <v>34.31</v>
      </c>
      <c r="C6">
        <v>437765.95</v>
      </c>
      <c r="D6">
        <v>23.27</v>
      </c>
      <c r="E6">
        <v>446410.9</v>
      </c>
      <c r="F6">
        <f t="shared" si="0"/>
        <v>28.736028756577376</v>
      </c>
      <c r="H6" s="17">
        <f t="shared" ref="H6:H10" si="1">+B6*C6</f>
        <v>15019749.744500002</v>
      </c>
      <c r="I6" s="17">
        <f t="shared" ref="I6:I10" si="2">+D6*E6</f>
        <v>10387981.643000001</v>
      </c>
      <c r="J6" s="17">
        <f t="shared" ref="J6:J10" si="3">+H6+I6</f>
        <v>25407731.387500003</v>
      </c>
    </row>
    <row r="7" spans="1:11" s="17" customFormat="1" ht="24.95" customHeight="1" x14ac:dyDescent="0.25">
      <c r="A7" t="s">
        <v>3</v>
      </c>
      <c r="B7">
        <v>14.79</v>
      </c>
      <c r="C7">
        <v>248715.09</v>
      </c>
      <c r="D7">
        <v>13.27</v>
      </c>
      <c r="E7">
        <v>48558.55</v>
      </c>
      <c r="F7">
        <f t="shared" si="0"/>
        <v>14.541713619815061</v>
      </c>
      <c r="H7" s="17">
        <f t="shared" si="1"/>
        <v>3678496.1810999997</v>
      </c>
      <c r="I7" s="17">
        <f t="shared" si="2"/>
        <v>644371.95850000007</v>
      </c>
      <c r="J7" s="17">
        <f t="shared" si="3"/>
        <v>4322868.1395999994</v>
      </c>
    </row>
    <row r="8" spans="1:11" s="17" customFormat="1" ht="24.95" customHeight="1" x14ac:dyDescent="0.25">
      <c r="A8" t="s">
        <v>4</v>
      </c>
      <c r="B8">
        <v>17.62</v>
      </c>
      <c r="C8">
        <v>33007.199999999997</v>
      </c>
      <c r="D8">
        <v>6.82</v>
      </c>
      <c r="E8">
        <v>15351.25</v>
      </c>
      <c r="F8">
        <f t="shared" si="0"/>
        <v>14.191571255902536</v>
      </c>
      <c r="H8" s="17">
        <f t="shared" si="1"/>
        <v>581586.86399999994</v>
      </c>
      <c r="I8" s="17">
        <f t="shared" si="2"/>
        <v>104695.52500000001</v>
      </c>
      <c r="J8" s="17">
        <f t="shared" si="3"/>
        <v>686282.38899999997</v>
      </c>
    </row>
    <row r="9" spans="1:11" s="17" customFormat="1" ht="24.95" customHeight="1" x14ac:dyDescent="0.25">
      <c r="A9" t="s">
        <v>17</v>
      </c>
      <c r="B9">
        <v>26.68</v>
      </c>
      <c r="C9">
        <v>2169551.11</v>
      </c>
      <c r="D9">
        <v>12.85</v>
      </c>
      <c r="E9">
        <v>1462338.84</v>
      </c>
      <c r="F9">
        <f>+((B9*C9)+(D9*E9))/(C9+E9)</f>
        <v>21.11150909426647</v>
      </c>
      <c r="H9" s="17">
        <f>+B9*C9</f>
        <v>57883623.614799999</v>
      </c>
      <c r="I9" s="17">
        <f>+D9*E9</f>
        <v>18791054.094000001</v>
      </c>
      <c r="J9" s="17">
        <f>+H9+I9</f>
        <v>76674677.708800003</v>
      </c>
    </row>
    <row r="10" spans="1:11" s="17" customFormat="1" ht="24.95" customHeight="1" x14ac:dyDescent="0.25">
      <c r="A10" t="s">
        <v>5</v>
      </c>
      <c r="B10">
        <v>31.19</v>
      </c>
      <c r="C10">
        <v>30661.03</v>
      </c>
      <c r="D10">
        <v>26.48</v>
      </c>
      <c r="E10">
        <v>22411.85</v>
      </c>
      <c r="F10">
        <f t="shared" si="0"/>
        <v>29.201040412730567</v>
      </c>
      <c r="H10" s="17">
        <f t="shared" si="1"/>
        <v>956317.5257</v>
      </c>
      <c r="I10" s="17">
        <f t="shared" si="2"/>
        <v>593465.78799999994</v>
      </c>
      <c r="J10" s="17">
        <f t="shared" si="3"/>
        <v>1549783.3136999998</v>
      </c>
    </row>
    <row r="11" spans="1:11" s="17" customFormat="1" ht="24.95" customHeight="1" x14ac:dyDescent="0.25">
      <c r="A11" t="s">
        <v>14</v>
      </c>
      <c r="B11">
        <v>33.51</v>
      </c>
      <c r="C11">
        <v>26835.38</v>
      </c>
      <c r="D11">
        <v>29.31</v>
      </c>
      <c r="E11">
        <v>26655.06</v>
      </c>
      <c r="F11">
        <f t="shared" si="0"/>
        <v>31.41707924631018</v>
      </c>
      <c r="H11" s="17">
        <f>+B11*C11</f>
        <v>899253.58380000002</v>
      </c>
      <c r="I11" s="17">
        <f>+D11*E11</f>
        <v>781259.80859999999</v>
      </c>
      <c r="J11" s="17">
        <f>+H11+I11</f>
        <v>1680513.3924</v>
      </c>
    </row>
    <row r="12" spans="1:11" s="17" customFormat="1" ht="24.95" customHeight="1" x14ac:dyDescent="0.25">
      <c r="A12" t="s">
        <v>16</v>
      </c>
      <c r="B12">
        <v>26.55</v>
      </c>
      <c r="C12">
        <v>54518.04</v>
      </c>
      <c r="D12">
        <v>13.52</v>
      </c>
      <c r="E12">
        <v>12678.66</v>
      </c>
      <c r="F12">
        <f>+((B12*C12)+(D12*E12))/(C12+E12)</f>
        <v>24.09150218983968</v>
      </c>
      <c r="H12" s="17">
        <f>+B12*C12</f>
        <v>1447453.9620000001</v>
      </c>
      <c r="I12" s="17">
        <f>+D12*E12</f>
        <v>171415.48319999999</v>
      </c>
      <c r="J12" s="17">
        <f>+H12+I12</f>
        <v>1618869.4452</v>
      </c>
      <c r="K12" s="18"/>
    </row>
    <row r="13" spans="1:11" s="17" customFormat="1" ht="24.95" customHeight="1" x14ac:dyDescent="0.25">
      <c r="A13" t="s">
        <v>6</v>
      </c>
      <c r="B13">
        <v>4.59</v>
      </c>
      <c r="C13">
        <v>447977.59</v>
      </c>
      <c r="D13">
        <v>1.1499999999999999</v>
      </c>
      <c r="E13">
        <v>64700.58</v>
      </c>
      <c r="F13">
        <f>+((B13*C13)+(D13*E13))/(C13+E13)</f>
        <v>4.1558680079941768</v>
      </c>
      <c r="H13" s="17">
        <f>+B13*C13</f>
        <v>2056217.1381000001</v>
      </c>
      <c r="I13" s="17">
        <f>+D13*E13</f>
        <v>74405.667000000001</v>
      </c>
      <c r="J13" s="17">
        <f>+H13+I13</f>
        <v>2130622.8051</v>
      </c>
    </row>
    <row r="14" spans="1:11" s="17" customFormat="1" ht="24.95" customHeight="1" x14ac:dyDescent="0.25">
      <c r="A14" t="s">
        <v>15</v>
      </c>
      <c r="B14">
        <v>27.09</v>
      </c>
      <c r="C14">
        <v>438572.01</v>
      </c>
      <c r="D14">
        <v>27.02</v>
      </c>
      <c r="E14">
        <v>379598.78</v>
      </c>
      <c r="F14">
        <f>+((B14*C14)+(D14*E14))/(C14+E14)</f>
        <v>27.057522777732018</v>
      </c>
      <c r="H14" s="17">
        <f>+B14*C14</f>
        <v>11880915.7509</v>
      </c>
      <c r="I14" s="17">
        <f>+D14*E14</f>
        <v>10256759.035600001</v>
      </c>
      <c r="J14" s="17">
        <f>+H14+I14</f>
        <v>22137674.786499999</v>
      </c>
    </row>
    <row r="15" spans="1:11" s="19" customFormat="1" ht="24.95" customHeight="1" x14ac:dyDescent="0.25">
      <c r="A15" s="27" t="s">
        <v>7</v>
      </c>
      <c r="B15" s="27"/>
      <c r="C15" s="27">
        <f>SUM(C5:C14)</f>
        <v>7491491.4400000004</v>
      </c>
      <c r="D15" s="27"/>
      <c r="E15" s="27">
        <f>SUM(E5:E14)</f>
        <v>3774431.5200000005</v>
      </c>
      <c r="F15" s="27">
        <f>+J15/(E15+C15)</f>
        <v>23.18950282504861</v>
      </c>
      <c r="J15" s="19">
        <f>SUM(J5:J14)</f>
        <v>261251152.30770001</v>
      </c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K15"/>
  <sheetViews>
    <sheetView showGridLines="0" zoomScaleNormal="100" zoomScaleSheetLayoutView="120" workbookViewId="0">
      <selection activeCell="B26" sqref="B26"/>
    </sheetView>
  </sheetViews>
  <sheetFormatPr defaultColWidth="11.42578125" defaultRowHeight="12.75" x14ac:dyDescent="0.25"/>
  <cols>
    <col min="1" max="1" width="54.42578125" style="15" customWidth="1"/>
    <col min="2" max="5" width="22.85546875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1" ht="19.5" x14ac:dyDescent="0.25">
      <c r="A1" s="26" t="s">
        <v>46</v>
      </c>
    </row>
    <row r="4" spans="1:11" s="16" customFormat="1" ht="35.25" customHeight="1" x14ac:dyDescent="0.25">
      <c r="A4" s="32" t="s">
        <v>0</v>
      </c>
      <c r="B4" s="33" t="s">
        <v>9</v>
      </c>
      <c r="C4" s="33" t="s">
        <v>10</v>
      </c>
      <c r="D4" s="33" t="s">
        <v>11</v>
      </c>
      <c r="E4" s="33" t="s">
        <v>12</v>
      </c>
      <c r="F4" s="33" t="s">
        <v>13</v>
      </c>
    </row>
    <row r="5" spans="1:11" s="17" customFormat="1" ht="24.95" customHeight="1" x14ac:dyDescent="0.25">
      <c r="A5" t="s">
        <v>1</v>
      </c>
      <c r="B5" s="30">
        <v>31.05</v>
      </c>
      <c r="C5" s="30">
        <v>1132918.48</v>
      </c>
      <c r="D5" s="30">
        <v>8.42</v>
      </c>
      <c r="E5" s="30">
        <v>1583400.27</v>
      </c>
      <c r="F5" s="30">
        <f t="shared" ref="F5:F11" si="0">+((B5*C5)+(D5*E5))/(C5+E5)</f>
        <v>17.858489206172877</v>
      </c>
      <c r="H5" s="17">
        <f>+B5*C5</f>
        <v>35177118.803999998</v>
      </c>
      <c r="I5" s="17">
        <f>+D5*E5</f>
        <v>13332230.273399999</v>
      </c>
      <c r="J5" s="17">
        <f>+H5+I5</f>
        <v>48509349.077399999</v>
      </c>
    </row>
    <row r="6" spans="1:11" s="17" customFormat="1" ht="24.95" customHeight="1" x14ac:dyDescent="0.25">
      <c r="A6" t="s">
        <v>2</v>
      </c>
      <c r="B6" s="30">
        <v>26.28</v>
      </c>
      <c r="C6" s="30">
        <v>550153.17000000004</v>
      </c>
      <c r="D6" s="30">
        <v>22.23</v>
      </c>
      <c r="E6" s="30">
        <v>269283.07</v>
      </c>
      <c r="F6" s="30">
        <f t="shared" si="0"/>
        <v>24.949089332075431</v>
      </c>
      <c r="H6" s="17">
        <f t="shared" ref="H6:H10" si="1">+B6*C6</f>
        <v>14458025.307600001</v>
      </c>
      <c r="I6" s="17">
        <f t="shared" ref="I6:I10" si="2">+D6*E6</f>
        <v>5986162.6461000005</v>
      </c>
      <c r="J6" s="17">
        <f t="shared" ref="J6:J10" si="3">+H6+I6</f>
        <v>20444187.953700002</v>
      </c>
    </row>
    <row r="7" spans="1:11" s="17" customFormat="1" ht="24.95" customHeight="1" x14ac:dyDescent="0.25">
      <c r="A7" t="s">
        <v>3</v>
      </c>
      <c r="B7" s="30">
        <v>16.850000000000001</v>
      </c>
      <c r="C7" s="30">
        <v>270287.21000000002</v>
      </c>
      <c r="D7" s="30">
        <v>10.11</v>
      </c>
      <c r="E7" s="30">
        <v>42893.89</v>
      </c>
      <c r="F7" s="30">
        <f t="shared" si="0"/>
        <v>15.926876546509353</v>
      </c>
      <c r="H7" s="17">
        <f t="shared" si="1"/>
        <v>4554339.4885000009</v>
      </c>
      <c r="I7" s="17">
        <f t="shared" si="2"/>
        <v>433657.2279</v>
      </c>
      <c r="J7" s="17">
        <f t="shared" si="3"/>
        <v>4987996.7164000012</v>
      </c>
    </row>
    <row r="8" spans="1:11" s="17" customFormat="1" ht="24.95" customHeight="1" x14ac:dyDescent="0.25">
      <c r="A8" t="s">
        <v>4</v>
      </c>
      <c r="B8" s="30">
        <v>22.53</v>
      </c>
      <c r="C8" s="30">
        <v>32836.35</v>
      </c>
      <c r="D8" s="30">
        <v>9.8800000000000008</v>
      </c>
      <c r="E8" s="30">
        <v>21978.53</v>
      </c>
      <c r="F8" s="30">
        <f t="shared" si="0"/>
        <v>17.457866219902336</v>
      </c>
      <c r="H8" s="17">
        <f t="shared" si="1"/>
        <v>739802.96550000005</v>
      </c>
      <c r="I8" s="17">
        <f t="shared" si="2"/>
        <v>217147.87640000001</v>
      </c>
      <c r="J8" s="17">
        <f t="shared" si="3"/>
        <v>956950.84190000012</v>
      </c>
    </row>
    <row r="9" spans="1:11" s="17" customFormat="1" ht="24.95" customHeight="1" x14ac:dyDescent="0.25">
      <c r="A9" t="s">
        <v>17</v>
      </c>
      <c r="B9" s="30">
        <v>25.1</v>
      </c>
      <c r="C9" s="30">
        <v>1420377.69</v>
      </c>
      <c r="D9" s="30">
        <v>15.44</v>
      </c>
      <c r="E9" s="30">
        <v>2002049.86</v>
      </c>
      <c r="F9" s="30">
        <f>+((B9*C9)+(D9*E9))/(C9+E9)</f>
        <v>19.449098303746418</v>
      </c>
      <c r="H9" s="17">
        <f>+B9*C9</f>
        <v>35651480.019000001</v>
      </c>
      <c r="I9" s="17">
        <f>+D9*E9</f>
        <v>30911649.838399999</v>
      </c>
      <c r="J9" s="17">
        <f>+H9+I9</f>
        <v>66563129.8574</v>
      </c>
    </row>
    <row r="10" spans="1:11" s="17" customFormat="1" ht="24.95" customHeight="1" x14ac:dyDescent="0.25">
      <c r="A10" t="s">
        <v>5</v>
      </c>
      <c r="B10" s="30">
        <v>34.35</v>
      </c>
      <c r="C10" s="30">
        <v>22062.42</v>
      </c>
      <c r="D10" s="30">
        <v>15.41</v>
      </c>
      <c r="E10" s="30">
        <v>107923.17</v>
      </c>
      <c r="F10" s="30">
        <f t="shared" si="0"/>
        <v>18.624681218125797</v>
      </c>
      <c r="H10" s="17">
        <f t="shared" si="1"/>
        <v>757844.12699999998</v>
      </c>
      <c r="I10" s="17">
        <f t="shared" si="2"/>
        <v>1663096.0497000001</v>
      </c>
      <c r="J10" s="17">
        <f t="shared" si="3"/>
        <v>2420940.1767000002</v>
      </c>
    </row>
    <row r="11" spans="1:11" s="17" customFormat="1" ht="24.95" customHeight="1" x14ac:dyDescent="0.25">
      <c r="A11" t="s">
        <v>14</v>
      </c>
      <c r="B11" s="30">
        <v>33.799999999999997</v>
      </c>
      <c r="C11" s="30">
        <v>39142.129999999997</v>
      </c>
      <c r="D11" s="30">
        <v>13.21</v>
      </c>
      <c r="E11" s="30">
        <v>13339.78</v>
      </c>
      <c r="F11" s="30">
        <f t="shared" si="0"/>
        <v>28.566462001859303</v>
      </c>
      <c r="H11" s="17">
        <f>+B11*C11</f>
        <v>1323003.9939999997</v>
      </c>
      <c r="I11" s="17">
        <f>+D11*E11</f>
        <v>176218.49380000003</v>
      </c>
      <c r="J11" s="17">
        <f>+H11+I11</f>
        <v>1499222.4877999998</v>
      </c>
    </row>
    <row r="12" spans="1:11" s="17" customFormat="1" ht="24.95" customHeight="1" x14ac:dyDescent="0.25">
      <c r="A12" t="s">
        <v>16</v>
      </c>
      <c r="B12" s="30">
        <v>24.11</v>
      </c>
      <c r="C12" s="30">
        <v>10966.42</v>
      </c>
      <c r="D12" s="30">
        <v>18.010000000000002</v>
      </c>
      <c r="E12" s="30">
        <v>12251.48</v>
      </c>
      <c r="F12" s="30">
        <f>+((B12*C12)+(D12*E12))/(C12+E12)</f>
        <v>20.891189168701736</v>
      </c>
      <c r="H12" s="17">
        <f>+B12*C12</f>
        <v>264400.38620000001</v>
      </c>
      <c r="I12" s="17">
        <f>+D12*E12</f>
        <v>220649.15480000002</v>
      </c>
      <c r="J12" s="17">
        <f>+H12+I12</f>
        <v>485049.54100000003</v>
      </c>
      <c r="K12" s="18"/>
    </row>
    <row r="13" spans="1:11" s="17" customFormat="1" ht="24.95" customHeight="1" x14ac:dyDescent="0.25">
      <c r="A13" t="s">
        <v>6</v>
      </c>
      <c r="B13" s="30">
        <v>4.5599999999999996</v>
      </c>
      <c r="C13" s="30">
        <v>509428.2</v>
      </c>
      <c r="D13" s="30">
        <v>0</v>
      </c>
      <c r="E13" s="30">
        <v>5215.5600000000004</v>
      </c>
      <c r="F13" s="30">
        <f>+((B13*C13)+(D13*E13))/(C13+E13)</f>
        <v>4.5137875411138761</v>
      </c>
      <c r="H13" s="17">
        <f>+B13*C13</f>
        <v>2322992.5919999997</v>
      </c>
      <c r="I13" s="17">
        <f>+D13*E13</f>
        <v>0</v>
      </c>
      <c r="J13" s="17">
        <f>+H13+I13</f>
        <v>2322992.5919999997</v>
      </c>
    </row>
    <row r="14" spans="1:11" s="17" customFormat="1" ht="24.95" customHeight="1" x14ac:dyDescent="0.25">
      <c r="A14" t="s">
        <v>15</v>
      </c>
      <c r="B14" s="30">
        <v>31.96</v>
      </c>
      <c r="C14" s="30">
        <v>401807.74</v>
      </c>
      <c r="D14" s="30">
        <v>28.56</v>
      </c>
      <c r="E14" s="30">
        <v>390538.07</v>
      </c>
      <c r="F14" s="30">
        <f>+((B14*C14)+(D14*E14))/(C14+E14)</f>
        <v>30.284179390814217</v>
      </c>
      <c r="H14" s="17">
        <f>+B14*C14</f>
        <v>12841775.3704</v>
      </c>
      <c r="I14" s="17">
        <f>+D14*E14</f>
        <v>11153767.279199999</v>
      </c>
      <c r="J14" s="17">
        <f>+H14+I14</f>
        <v>23995542.649599999</v>
      </c>
    </row>
    <row r="15" spans="1:11" s="19" customFormat="1" ht="24.95" customHeight="1" x14ac:dyDescent="0.25">
      <c r="A15" s="27" t="s">
        <v>7</v>
      </c>
      <c r="B15" s="31"/>
      <c r="C15" s="31">
        <f>SUM(C5:C14)</f>
        <v>4389979.8099999996</v>
      </c>
      <c r="D15" s="31"/>
      <c r="E15" s="31">
        <f>SUM(E5:E14)</f>
        <v>4448873.68</v>
      </c>
      <c r="F15" s="31">
        <f>+J15/(E15+C15)</f>
        <v>19.480508652927117</v>
      </c>
      <c r="J15" s="19">
        <f>SUM(J5:J14)</f>
        <v>172185361.89390001</v>
      </c>
    </row>
  </sheetData>
  <pageMargins left="0.78740157480314965" right="0.15748031496062992" top="0.39370078740157483" bottom="0.39370078740157483" header="0.31496062992125984" footer="0.31496062992125984"/>
  <pageSetup paperSize="9" scale="84" orientation="landscape" r:id="rId1"/>
  <colBreaks count="1" manualBreakCount="1">
    <brk id="6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5"/>
  <sheetViews>
    <sheetView showGridLines="0" view="pageBreakPreview" zoomScale="115" zoomScaleNormal="100" zoomScaleSheetLayoutView="115" workbookViewId="0">
      <selection activeCell="D11" sqref="D11"/>
    </sheetView>
  </sheetViews>
  <sheetFormatPr defaultColWidth="11.42578125" defaultRowHeight="12.75" x14ac:dyDescent="0.25"/>
  <cols>
    <col min="1" max="1" width="54.42578125" style="15" customWidth="1"/>
    <col min="2" max="2" width="17.85546875" style="20" customWidth="1"/>
    <col min="3" max="3" width="23.5703125" style="20" customWidth="1"/>
    <col min="4" max="4" width="18.7109375" style="20" customWidth="1"/>
    <col min="5" max="5" width="24.140625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1" ht="19.5" x14ac:dyDescent="0.25">
      <c r="A1" s="26" t="s">
        <v>45</v>
      </c>
    </row>
    <row r="4" spans="1:11" s="16" customFormat="1" ht="30.75" customHeight="1" x14ac:dyDescent="0.25">
      <c r="A4" s="36" t="s">
        <v>0</v>
      </c>
      <c r="B4" s="36" t="s">
        <v>9</v>
      </c>
      <c r="C4" s="36" t="s">
        <v>10</v>
      </c>
      <c r="D4" s="36" t="s">
        <v>11</v>
      </c>
      <c r="E4" s="36" t="s">
        <v>12</v>
      </c>
      <c r="F4" s="36" t="s">
        <v>13</v>
      </c>
    </row>
    <row r="5" spans="1:11" s="17" customFormat="1" ht="24.95" customHeight="1" x14ac:dyDescent="0.25">
      <c r="A5" s="32" t="s">
        <v>1</v>
      </c>
      <c r="B5" s="30">
        <v>17.760000000000002</v>
      </c>
      <c r="C5" s="30">
        <v>1428072.67</v>
      </c>
      <c r="D5" s="30">
        <v>19.07</v>
      </c>
      <c r="E5" s="30">
        <v>1906532.26</v>
      </c>
      <c r="F5" s="30">
        <f t="shared" ref="F5:F11" si="0">+((B5*C5)+(D5*E5))/(C5+E5)</f>
        <v>18.508981457482584</v>
      </c>
      <c r="H5" s="17">
        <f>+B5*C5</f>
        <v>25362570.619200002</v>
      </c>
      <c r="I5" s="17">
        <f>+D5*E5</f>
        <v>36357570.198200002</v>
      </c>
      <c r="J5" s="17">
        <f>+H5+I5</f>
        <v>61720140.817400008</v>
      </c>
    </row>
    <row r="6" spans="1:11" s="17" customFormat="1" ht="24.95" customHeight="1" x14ac:dyDescent="0.25">
      <c r="A6" s="32" t="s">
        <v>2</v>
      </c>
      <c r="B6" s="30">
        <v>23.52</v>
      </c>
      <c r="C6" s="30">
        <v>256361.34</v>
      </c>
      <c r="D6" s="30">
        <v>21.86</v>
      </c>
      <c r="E6" s="30">
        <v>530254.96</v>
      </c>
      <c r="F6" s="30">
        <f t="shared" si="0"/>
        <v>22.40100051626187</v>
      </c>
      <c r="H6" s="17">
        <f t="shared" ref="H6:H10" si="1">+B6*C6</f>
        <v>6029618.7167999996</v>
      </c>
      <c r="I6" s="17">
        <f t="shared" ref="I6:I10" si="2">+D6*E6</f>
        <v>11591373.4256</v>
      </c>
      <c r="J6" s="17">
        <f t="shared" ref="J6:J10" si="3">+H6+I6</f>
        <v>17620992.1424</v>
      </c>
    </row>
    <row r="7" spans="1:11" s="17" customFormat="1" ht="24.95" customHeight="1" x14ac:dyDescent="0.25">
      <c r="A7" s="32" t="s">
        <v>3</v>
      </c>
      <c r="B7" s="30">
        <v>18.940000000000001</v>
      </c>
      <c r="C7" s="30">
        <v>347079.66</v>
      </c>
      <c r="D7" s="30">
        <v>4.68</v>
      </c>
      <c r="E7" s="30">
        <v>19184.919999999998</v>
      </c>
      <c r="F7" s="30">
        <f t="shared" si="0"/>
        <v>18.193061928073963</v>
      </c>
      <c r="H7" s="17">
        <f t="shared" si="1"/>
        <v>6573688.7604</v>
      </c>
      <c r="I7" s="17">
        <f t="shared" si="2"/>
        <v>89785.425599999988</v>
      </c>
      <c r="J7" s="17">
        <f t="shared" si="3"/>
        <v>6663474.1859999998</v>
      </c>
    </row>
    <row r="8" spans="1:11" s="17" customFormat="1" ht="24.95" customHeight="1" x14ac:dyDescent="0.25">
      <c r="A8" s="32" t="s">
        <v>4</v>
      </c>
      <c r="B8" s="30">
        <v>21.9</v>
      </c>
      <c r="C8" s="30">
        <v>30923.03</v>
      </c>
      <c r="D8" s="30">
        <v>18.11</v>
      </c>
      <c r="E8" s="30">
        <v>35092.83</v>
      </c>
      <c r="F8" s="30">
        <f t="shared" si="0"/>
        <v>19.885304960050508</v>
      </c>
      <c r="H8" s="17">
        <f t="shared" si="1"/>
        <v>677214.35699999996</v>
      </c>
      <c r="I8" s="17">
        <f t="shared" si="2"/>
        <v>635531.15130000003</v>
      </c>
      <c r="J8" s="17">
        <f t="shared" si="3"/>
        <v>1312745.5082999999</v>
      </c>
    </row>
    <row r="9" spans="1:11" s="17" customFormat="1" ht="24.95" customHeight="1" x14ac:dyDescent="0.25">
      <c r="A9" s="32" t="s">
        <v>17</v>
      </c>
      <c r="B9" s="30">
        <v>21.83</v>
      </c>
      <c r="C9" s="30">
        <v>2697105.71</v>
      </c>
      <c r="D9" s="30">
        <v>9.64</v>
      </c>
      <c r="E9" s="30">
        <v>1700552.11</v>
      </c>
      <c r="F9" s="30">
        <f>+((B9*C9)+(D9*E9))/(C9+E9)</f>
        <v>17.116188450901344</v>
      </c>
      <c r="H9" s="17">
        <f>+B9*C9</f>
        <v>58877817.649299994</v>
      </c>
      <c r="I9" s="17">
        <f>+D9*E9</f>
        <v>16393322.340400001</v>
      </c>
      <c r="J9" s="17">
        <f>+H9+I9</f>
        <v>75271139.98969999</v>
      </c>
    </row>
    <row r="10" spans="1:11" s="17" customFormat="1" ht="24.95" customHeight="1" x14ac:dyDescent="0.25">
      <c r="A10" s="32" t="s">
        <v>5</v>
      </c>
      <c r="B10" s="30">
        <v>26.33</v>
      </c>
      <c r="C10" s="30">
        <v>59037</v>
      </c>
      <c r="D10" s="30">
        <v>32.51</v>
      </c>
      <c r="E10" s="30">
        <v>87087.17</v>
      </c>
      <c r="F10" s="30">
        <f t="shared" si="0"/>
        <v>30.013160086384065</v>
      </c>
      <c r="H10" s="17">
        <f t="shared" si="1"/>
        <v>1554444.21</v>
      </c>
      <c r="I10" s="17">
        <f t="shared" si="2"/>
        <v>2831203.8966999999</v>
      </c>
      <c r="J10" s="17">
        <f t="shared" si="3"/>
        <v>4385648.1066999994</v>
      </c>
    </row>
    <row r="11" spans="1:11" s="17" customFormat="1" ht="24.95" customHeight="1" x14ac:dyDescent="0.25">
      <c r="A11" s="32" t="s">
        <v>14</v>
      </c>
      <c r="B11" s="30">
        <v>37.35</v>
      </c>
      <c r="C11" s="30">
        <v>8797.7999999999993</v>
      </c>
      <c r="D11" s="30">
        <v>19.28</v>
      </c>
      <c r="E11" s="30">
        <v>43391.08</v>
      </c>
      <c r="F11" s="30">
        <f t="shared" si="0"/>
        <v>22.326170870116396</v>
      </c>
      <c r="H11" s="17">
        <f>+B11*C11</f>
        <v>328597.82999999996</v>
      </c>
      <c r="I11" s="17">
        <f>+D11*E11</f>
        <v>836580.02240000013</v>
      </c>
      <c r="J11" s="17">
        <f>+H11+I11</f>
        <v>1165177.8524000002</v>
      </c>
    </row>
    <row r="12" spans="1:11" s="17" customFormat="1" ht="24.95" customHeight="1" x14ac:dyDescent="0.25">
      <c r="A12" s="32" t="s">
        <v>16</v>
      </c>
      <c r="B12" s="30">
        <v>28.96</v>
      </c>
      <c r="C12" s="30">
        <v>9845.49</v>
      </c>
      <c r="D12" s="30">
        <v>15.81</v>
      </c>
      <c r="E12" s="30">
        <v>12609.31</v>
      </c>
      <c r="F12" s="30">
        <f>+((B12*C12)+(D12*E12))/(C12+E12)</f>
        <v>21.575724633485937</v>
      </c>
      <c r="H12" s="17">
        <f>+B12*C12</f>
        <v>285125.39039999997</v>
      </c>
      <c r="I12" s="17">
        <f>+D12*E12</f>
        <v>199353.1911</v>
      </c>
      <c r="J12" s="17">
        <f>+H12+I12</f>
        <v>484478.58149999997</v>
      </c>
      <c r="K12" s="18"/>
    </row>
    <row r="13" spans="1:11" s="17" customFormat="1" ht="24.95" customHeight="1" x14ac:dyDescent="0.25">
      <c r="A13" s="32" t="s">
        <v>6</v>
      </c>
      <c r="B13" s="30">
        <v>3.06</v>
      </c>
      <c r="C13" s="30">
        <v>394556.86</v>
      </c>
      <c r="D13" s="30">
        <v>0</v>
      </c>
      <c r="E13" s="30">
        <v>0</v>
      </c>
      <c r="F13" s="30">
        <f>+((B13*C13)+(D13*E13))/(C13+E13)</f>
        <v>3.0600000000000005</v>
      </c>
      <c r="H13" s="17">
        <f>+B13*C13</f>
        <v>1207343.9916000001</v>
      </c>
      <c r="I13" s="17">
        <f>+D13*E13</f>
        <v>0</v>
      </c>
      <c r="J13" s="17">
        <f>+H13+I13</f>
        <v>1207343.9916000001</v>
      </c>
    </row>
    <row r="14" spans="1:11" s="17" customFormat="1" ht="24.95" customHeight="1" x14ac:dyDescent="0.25">
      <c r="A14" s="32" t="s">
        <v>15</v>
      </c>
      <c r="B14" s="30">
        <v>34.590000000000003</v>
      </c>
      <c r="C14" s="30">
        <v>399960.55</v>
      </c>
      <c r="D14" s="30">
        <v>28.86</v>
      </c>
      <c r="E14" s="30">
        <v>379765.42</v>
      </c>
      <c r="F14" s="30">
        <f>+((B14*C14)+(D14*E14))/(C14+E14)</f>
        <v>31.79920433546673</v>
      </c>
      <c r="H14" s="17">
        <f>+B14*C14</f>
        <v>13834635.424500002</v>
      </c>
      <c r="I14" s="17">
        <f>+D14*E14</f>
        <v>10960030.021199999</v>
      </c>
      <c r="J14" s="17">
        <f>+H14+I14</f>
        <v>24794665.445700001</v>
      </c>
    </row>
    <row r="15" spans="1:11" s="19" customFormat="1" ht="24.95" customHeight="1" x14ac:dyDescent="0.25">
      <c r="A15" s="34" t="s">
        <v>7</v>
      </c>
      <c r="B15" s="31"/>
      <c r="C15" s="31">
        <f>SUM(C5:C14)</f>
        <v>5631740.1100000003</v>
      </c>
      <c r="D15" s="31"/>
      <c r="E15" s="31">
        <f>SUM(E5:E14)</f>
        <v>4714470.0599999996</v>
      </c>
      <c r="F15" s="31">
        <f>+J15/(E15+C15)</f>
        <v>18.811313845724829</v>
      </c>
      <c r="J15" s="19">
        <f>SUM(J5:J14)</f>
        <v>194625806.62170002</v>
      </c>
    </row>
  </sheetData>
  <pageMargins left="0.78740157480314965" right="0.17" top="0.39370078740157483" bottom="0.39370078740157483" header="0.31496062992125984" footer="0.31496062992125984"/>
  <pageSetup paperSize="9" scale="68" orientation="landscape" r:id="rId1"/>
  <colBreaks count="1" manualBreakCount="1">
    <brk id="6" max="1048575" man="1"/>
  </colBreak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16"/>
  <sheetViews>
    <sheetView showGridLines="0" zoomScaleNormal="100" zoomScaleSheetLayoutView="115" workbookViewId="0">
      <selection activeCell="A13" sqref="A13"/>
    </sheetView>
  </sheetViews>
  <sheetFormatPr defaultColWidth="11.42578125" defaultRowHeight="12.75" x14ac:dyDescent="0.25"/>
  <cols>
    <col min="1" max="1" width="54.42578125" style="15" customWidth="1"/>
    <col min="2" max="2" width="30" style="37" customWidth="1"/>
    <col min="3" max="3" width="34.7109375" style="37" customWidth="1"/>
    <col min="4" max="4" width="31.140625" style="37" customWidth="1"/>
    <col min="5" max="5" width="35" style="37" customWidth="1"/>
    <col min="6" max="6" width="15.28515625" style="37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1" ht="19.5" x14ac:dyDescent="0.25">
      <c r="A1" s="26" t="s">
        <v>44</v>
      </c>
    </row>
    <row r="4" spans="1:11" s="16" customFormat="1" ht="24.95" customHeight="1" x14ac:dyDescent="0.25">
      <c r="A4" t="s">
        <v>0</v>
      </c>
      <c r="B4" s="38" t="s">
        <v>9</v>
      </c>
      <c r="C4" s="38" t="s">
        <v>10</v>
      </c>
      <c r="D4" s="38" t="s">
        <v>11</v>
      </c>
      <c r="E4" s="38" t="s">
        <v>12</v>
      </c>
      <c r="F4" s="38" t="s">
        <v>13</v>
      </c>
    </row>
    <row r="5" spans="1:11" s="17" customFormat="1" ht="24.95" customHeight="1" x14ac:dyDescent="0.25">
      <c r="A5" t="s">
        <v>1</v>
      </c>
      <c r="B5" s="38">
        <v>26.26</v>
      </c>
      <c r="C5" s="38">
        <v>2322359.6</v>
      </c>
      <c r="D5" s="38">
        <v>20.2</v>
      </c>
      <c r="E5" s="38">
        <v>1399756.35</v>
      </c>
      <c r="F5" s="38">
        <f t="shared" ref="F5:F11" si="0">+((B5*C5)+(D5*E5))/(C5+E5)</f>
        <v>23.981048028877233</v>
      </c>
      <c r="H5" s="17">
        <f>+B5*C5</f>
        <v>60985163.096000008</v>
      </c>
      <c r="I5" s="17">
        <f>+D5*E5</f>
        <v>28275078.27</v>
      </c>
      <c r="J5" s="17">
        <f>+H5+I5</f>
        <v>89260241.366000012</v>
      </c>
    </row>
    <row r="6" spans="1:11" s="17" customFormat="1" ht="24.95" customHeight="1" x14ac:dyDescent="0.25">
      <c r="A6" t="s">
        <v>2</v>
      </c>
      <c r="B6" s="38">
        <v>26.19</v>
      </c>
      <c r="C6" s="38">
        <v>768284.86</v>
      </c>
      <c r="D6" s="38">
        <v>8.26</v>
      </c>
      <c r="E6" s="38">
        <v>56068.09</v>
      </c>
      <c r="F6" s="38">
        <f t="shared" si="0"/>
        <v>24.970497050808156</v>
      </c>
      <c r="H6" s="17">
        <f t="shared" ref="H6:H10" si="1">+B6*C6</f>
        <v>20121380.483400002</v>
      </c>
      <c r="I6" s="17">
        <f t="shared" ref="I6:I10" si="2">+D6*E6</f>
        <v>463122.42339999997</v>
      </c>
      <c r="J6" s="17">
        <f t="shared" ref="J6:J10" si="3">+H6+I6</f>
        <v>20584502.906800002</v>
      </c>
    </row>
    <row r="7" spans="1:11" s="17" customFormat="1" ht="24.95" customHeight="1" x14ac:dyDescent="0.25">
      <c r="A7" t="s">
        <v>3</v>
      </c>
      <c r="B7" s="38">
        <v>8.66</v>
      </c>
      <c r="C7" s="38">
        <v>185014.36</v>
      </c>
      <c r="D7" s="38">
        <v>2.8</v>
      </c>
      <c r="E7" s="38">
        <v>21166.99</v>
      </c>
      <c r="F7" s="38">
        <f t="shared" si="0"/>
        <v>8.058400672999765</v>
      </c>
      <c r="H7" s="17">
        <f t="shared" si="1"/>
        <v>1602224.3576</v>
      </c>
      <c r="I7" s="17">
        <f t="shared" si="2"/>
        <v>59267.572</v>
      </c>
      <c r="J7" s="17">
        <f t="shared" si="3"/>
        <v>1661491.9295999999</v>
      </c>
    </row>
    <row r="8" spans="1:11" s="17" customFormat="1" ht="24.95" customHeight="1" x14ac:dyDescent="0.25">
      <c r="A8" t="s">
        <v>4</v>
      </c>
      <c r="B8" s="38">
        <v>22.24</v>
      </c>
      <c r="C8" s="38">
        <v>46100.51</v>
      </c>
      <c r="D8" s="38">
        <v>10</v>
      </c>
      <c r="E8" s="38">
        <v>2036.32</v>
      </c>
      <c r="F8" s="38">
        <f t="shared" si="0"/>
        <v>21.72221441254025</v>
      </c>
      <c r="H8" s="17">
        <f t="shared" si="1"/>
        <v>1025275.3424</v>
      </c>
      <c r="I8" s="17">
        <f t="shared" si="2"/>
        <v>20363.2</v>
      </c>
      <c r="J8" s="17">
        <f t="shared" si="3"/>
        <v>1045638.5423999999</v>
      </c>
    </row>
    <row r="9" spans="1:11" s="17" customFormat="1" ht="24.95" customHeight="1" x14ac:dyDescent="0.25">
      <c r="A9" t="s">
        <v>17</v>
      </c>
      <c r="B9" s="38">
        <v>21.47</v>
      </c>
      <c r="C9" s="38">
        <v>3024983.46</v>
      </c>
      <c r="D9" s="38">
        <v>13.09</v>
      </c>
      <c r="E9" s="38">
        <v>883014.62</v>
      </c>
      <c r="F9" s="38">
        <f>+((B9*C9)+(D9*E9))/(C9+E9)</f>
        <v>19.57653373821514</v>
      </c>
      <c r="H9" s="17">
        <f>+B9*C9</f>
        <v>64946394.886199996</v>
      </c>
      <c r="I9" s="17">
        <f>+D9*E9</f>
        <v>11558661.375800001</v>
      </c>
      <c r="J9" s="17">
        <f>+H9+I9</f>
        <v>76505056.261999995</v>
      </c>
    </row>
    <row r="10" spans="1:11" s="17" customFormat="1" ht="24.95" customHeight="1" x14ac:dyDescent="0.25">
      <c r="A10" t="s">
        <v>5</v>
      </c>
      <c r="B10" s="38">
        <v>30.67</v>
      </c>
      <c r="C10" s="38">
        <v>27104.67</v>
      </c>
      <c r="D10" s="38">
        <v>44.29</v>
      </c>
      <c r="E10" s="38">
        <v>109260.25</v>
      </c>
      <c r="F10" s="38">
        <f t="shared" si="0"/>
        <v>41.582811044072045</v>
      </c>
      <c r="H10" s="17">
        <f t="shared" si="1"/>
        <v>831300.22889999999</v>
      </c>
      <c r="I10" s="17">
        <f t="shared" si="2"/>
        <v>4839136.4725000001</v>
      </c>
      <c r="J10" s="17">
        <f t="shared" si="3"/>
        <v>5670436.7014000006</v>
      </c>
    </row>
    <row r="11" spans="1:11" s="17" customFormat="1" ht="24.95" customHeight="1" x14ac:dyDescent="0.25">
      <c r="A11" t="s">
        <v>14</v>
      </c>
      <c r="B11" s="38">
        <v>36.700000000000003</v>
      </c>
      <c r="C11" s="38">
        <v>45367.44</v>
      </c>
      <c r="D11" s="38">
        <v>4.66</v>
      </c>
      <c r="E11" s="38">
        <v>16871.509999999998</v>
      </c>
      <c r="F11" s="38">
        <f t="shared" si="0"/>
        <v>28.014712404370577</v>
      </c>
      <c r="H11" s="17">
        <f>+B11*C11</f>
        <v>1664985.0480000002</v>
      </c>
      <c r="I11" s="17">
        <f>+D11*E11</f>
        <v>78621.236599999989</v>
      </c>
      <c r="J11" s="17">
        <f>+H11+I11</f>
        <v>1743606.2846000001</v>
      </c>
    </row>
    <row r="12" spans="1:11" s="17" customFormat="1" ht="24.95" customHeight="1" x14ac:dyDescent="0.25">
      <c r="A12" t="s">
        <v>16</v>
      </c>
      <c r="B12" s="38">
        <v>29.2</v>
      </c>
      <c r="C12" s="38">
        <v>11456.54</v>
      </c>
      <c r="D12" s="38">
        <v>16.420000000000002</v>
      </c>
      <c r="E12" s="38">
        <v>12849.87</v>
      </c>
      <c r="F12" s="38">
        <f>+((B12*C12)+(D12*E12))/(C12+E12)</f>
        <v>22.443702438986257</v>
      </c>
      <c r="H12" s="17">
        <f>+B12*C12</f>
        <v>334530.96799999999</v>
      </c>
      <c r="I12" s="17">
        <f>+D12*E12</f>
        <v>210994.86540000004</v>
      </c>
      <c r="J12" s="17">
        <f>+H12+I12</f>
        <v>545525.8334</v>
      </c>
      <c r="K12" s="18"/>
    </row>
    <row r="13" spans="1:11" s="17" customFormat="1" ht="24.95" customHeight="1" x14ac:dyDescent="0.25">
      <c r="A13" t="s">
        <v>6</v>
      </c>
      <c r="B13" s="38">
        <v>2.04</v>
      </c>
      <c r="C13" s="38">
        <v>153676.72</v>
      </c>
      <c r="D13" s="38">
        <v>0.69</v>
      </c>
      <c r="E13" s="38">
        <v>3080.63</v>
      </c>
      <c r="F13" s="38">
        <f>+((B13*C13)+(D13*E13))/(C13+E13)</f>
        <v>2.0134695023869695</v>
      </c>
      <c r="H13" s="17">
        <f>+B13*C13</f>
        <v>313500.50880000001</v>
      </c>
      <c r="I13" s="17">
        <f>+D13*E13</f>
        <v>2125.6347000000001</v>
      </c>
      <c r="J13" s="17">
        <f>+H13+I13</f>
        <v>315626.14350000001</v>
      </c>
    </row>
    <row r="14" spans="1:11" s="17" customFormat="1" ht="24.95" customHeight="1" x14ac:dyDescent="0.25">
      <c r="A14" t="s">
        <v>15</v>
      </c>
      <c r="B14" s="38">
        <v>32.942420370760743</v>
      </c>
      <c r="C14" s="38">
        <v>329057.5199999999</v>
      </c>
      <c r="D14" s="38">
        <v>31.559968997863756</v>
      </c>
      <c r="E14" s="38">
        <v>429634.90999999992</v>
      </c>
      <c r="F14" s="38">
        <f>+((B14*C14)+(D14*E14))/(C14+E14)</f>
        <v>32.159561141265101</v>
      </c>
      <c r="H14" s="17">
        <f>+B14*C14</f>
        <v>10839951.150000008</v>
      </c>
      <c r="I14" s="17">
        <f>+D14*E14</f>
        <v>13559264.439999983</v>
      </c>
      <c r="J14" s="17">
        <f>+H14+I14</f>
        <v>24399215.589999989</v>
      </c>
    </row>
    <row r="15" spans="1:11" s="19" customFormat="1" ht="24.95" customHeight="1" x14ac:dyDescent="0.25">
      <c r="A15" s="27" t="s">
        <v>7</v>
      </c>
      <c r="B15" s="39"/>
      <c r="C15" s="39">
        <f>SUM(C5:C14)</f>
        <v>6913405.6799999988</v>
      </c>
      <c r="D15" s="39"/>
      <c r="E15" s="39">
        <f>SUM(E5:E14)</f>
        <v>2933739.54</v>
      </c>
      <c r="F15" s="39">
        <f>+J15/(E15+C15)</f>
        <v>22.51732218890746</v>
      </c>
      <c r="J15" s="19">
        <f>SUM(J5:J14)</f>
        <v>221731341.55970001</v>
      </c>
    </row>
    <row r="16" spans="1:11" x14ac:dyDescent="0.25">
      <c r="A16" s="20"/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L17"/>
  <sheetViews>
    <sheetView showGridLines="0" zoomScaleNormal="100" zoomScaleSheetLayoutView="115" workbookViewId="0">
      <selection activeCell="F10" sqref="F10"/>
    </sheetView>
  </sheetViews>
  <sheetFormatPr defaultColWidth="11.42578125" defaultRowHeight="12.75" x14ac:dyDescent="0.25"/>
  <cols>
    <col min="1" max="1" width="36.7109375" style="15" customWidth="1"/>
    <col min="2" max="5" width="19.7109375" style="20" customWidth="1"/>
    <col min="6" max="6" width="15.28515625" style="20" customWidth="1"/>
    <col min="7" max="7" width="11.42578125" style="15" customWidth="1"/>
    <col min="8" max="10" width="11.42578125" style="15" hidden="1" customWidth="1"/>
    <col min="11" max="16384" width="11.42578125" style="15"/>
  </cols>
  <sheetData>
    <row r="1" spans="1:12" ht="19.5" x14ac:dyDescent="0.25">
      <c r="A1" s="26" t="s">
        <v>43</v>
      </c>
    </row>
    <row r="4" spans="1:12" s="16" customFormat="1" ht="24.95" customHeight="1" x14ac:dyDescent="0.25">
      <c r="A4" s="32" t="s">
        <v>0</v>
      </c>
      <c r="B4" s="32" t="s">
        <v>9</v>
      </c>
      <c r="C4" s="32" t="s">
        <v>10</v>
      </c>
      <c r="D4" s="32" t="s">
        <v>11</v>
      </c>
      <c r="E4" s="32" t="s">
        <v>12</v>
      </c>
      <c r="F4" s="32" t="s">
        <v>13</v>
      </c>
    </row>
    <row r="5" spans="1:12" s="17" customFormat="1" ht="24.95" customHeight="1" x14ac:dyDescent="0.25">
      <c r="A5" t="s">
        <v>1</v>
      </c>
      <c r="B5" s="38">
        <v>25.48</v>
      </c>
      <c r="C5" s="38">
        <v>825593.19</v>
      </c>
      <c r="D5" s="38">
        <v>21.71</v>
      </c>
      <c r="E5" s="38">
        <v>2746834.57</v>
      </c>
      <c r="F5" s="38">
        <f t="shared" ref="F5:F11" si="0">+((B5*C5)+(D5*E5))/(C5+E5)</f>
        <v>22.58125241863533</v>
      </c>
      <c r="H5" s="17">
        <f>+B5*C5</f>
        <v>21036114.481199998</v>
      </c>
      <c r="I5" s="17">
        <f>+D5*E5</f>
        <v>59633778.514699996</v>
      </c>
      <c r="J5" s="17">
        <f>+H5+I5</f>
        <v>80669892.99589999</v>
      </c>
    </row>
    <row r="6" spans="1:12" s="17" customFormat="1" ht="24.95" customHeight="1" x14ac:dyDescent="0.3">
      <c r="A6" t="s">
        <v>2</v>
      </c>
      <c r="B6" s="38">
        <v>19.53</v>
      </c>
      <c r="C6" s="38">
        <v>197070.17</v>
      </c>
      <c r="D6" s="38">
        <v>9.26</v>
      </c>
      <c r="E6" s="38">
        <v>238505.86</v>
      </c>
      <c r="F6" s="38">
        <f t="shared" si="0"/>
        <v>13.906515204016163</v>
      </c>
      <c r="H6" s="17">
        <f t="shared" ref="H6:H10" si="1">+B6*C6</f>
        <v>3848780.4201000007</v>
      </c>
      <c r="I6" s="17">
        <f t="shared" ref="I6:I10" si="2">+D6*E6</f>
        <v>2208564.2635999997</v>
      </c>
      <c r="J6" s="17">
        <f t="shared" ref="J6:J10" si="3">+H6+I6</f>
        <v>6057344.6837000009</v>
      </c>
      <c r="L6" s="24"/>
    </row>
    <row r="7" spans="1:12" s="17" customFormat="1" ht="24.95" customHeight="1" x14ac:dyDescent="0.25">
      <c r="A7" t="s">
        <v>3</v>
      </c>
      <c r="B7" s="38">
        <v>19.12</v>
      </c>
      <c r="C7" s="38">
        <v>318848.98</v>
      </c>
      <c r="D7" s="38">
        <v>12.28</v>
      </c>
      <c r="E7" s="38">
        <v>70609.88</v>
      </c>
      <c r="F7" s="38">
        <f t="shared" si="0"/>
        <v>17.879890635945475</v>
      </c>
      <c r="H7" s="17">
        <f t="shared" si="1"/>
        <v>6096392.4976000004</v>
      </c>
      <c r="I7" s="17">
        <f t="shared" si="2"/>
        <v>867089.32640000002</v>
      </c>
      <c r="J7" s="17">
        <f t="shared" si="3"/>
        <v>6963481.824</v>
      </c>
      <c r="L7" s="23"/>
    </row>
    <row r="8" spans="1:12" s="17" customFormat="1" ht="24.95" customHeight="1" x14ac:dyDescent="0.25">
      <c r="A8" t="s">
        <v>4</v>
      </c>
      <c r="B8" s="38">
        <v>0</v>
      </c>
      <c r="C8" s="38">
        <v>0</v>
      </c>
      <c r="D8" s="38">
        <v>20.45</v>
      </c>
      <c r="E8" s="38">
        <v>41631.550000000003</v>
      </c>
      <c r="F8" s="38">
        <f t="shared" si="0"/>
        <v>20.45</v>
      </c>
      <c r="H8" s="17">
        <f t="shared" si="1"/>
        <v>0</v>
      </c>
      <c r="I8" s="17">
        <f t="shared" si="2"/>
        <v>851365.19750000001</v>
      </c>
      <c r="J8" s="17">
        <f t="shared" si="3"/>
        <v>851365.19750000001</v>
      </c>
      <c r="L8" s="23"/>
    </row>
    <row r="9" spans="1:12" s="17" customFormat="1" ht="24.95" customHeight="1" x14ac:dyDescent="0.25">
      <c r="A9" t="s">
        <v>17</v>
      </c>
      <c r="B9" s="38">
        <v>18.98</v>
      </c>
      <c r="C9" s="38">
        <v>853580.31</v>
      </c>
      <c r="D9" s="38">
        <v>14.23</v>
      </c>
      <c r="E9" s="38">
        <v>2096007.95</v>
      </c>
      <c r="F9" s="38">
        <f>+((B9*C9)+(D9*E9))/(C9+E9)</f>
        <v>15.604600830727476</v>
      </c>
      <c r="H9" s="17">
        <f>+B9*C9</f>
        <v>16200954.283800002</v>
      </c>
      <c r="I9" s="17">
        <f>+D9*E9</f>
        <v>29826193.1285</v>
      </c>
      <c r="J9" s="17">
        <f>+H9+I9</f>
        <v>46027147.412300006</v>
      </c>
      <c r="L9" s="23"/>
    </row>
    <row r="10" spans="1:12" s="17" customFormat="1" ht="24.95" customHeight="1" x14ac:dyDescent="0.3">
      <c r="A10" t="s">
        <v>5</v>
      </c>
      <c r="B10" s="38">
        <v>68.209999999999994</v>
      </c>
      <c r="C10" s="38">
        <v>66801.03</v>
      </c>
      <c r="D10" s="38">
        <v>31.63</v>
      </c>
      <c r="E10" s="38">
        <v>69301.89</v>
      </c>
      <c r="F10" s="38">
        <f t="shared" si="0"/>
        <v>49.583925436720975</v>
      </c>
      <c r="H10" s="17">
        <f t="shared" si="1"/>
        <v>4556498.2562999995</v>
      </c>
      <c r="I10" s="17">
        <f t="shared" si="2"/>
        <v>2192018.7807</v>
      </c>
      <c r="J10" s="17">
        <f t="shared" si="3"/>
        <v>6748517.0369999995</v>
      </c>
      <c r="L10" s="25"/>
    </row>
    <row r="11" spans="1:12" s="17" customFormat="1" ht="24.95" customHeight="1" x14ac:dyDescent="0.25">
      <c r="A11" t="s">
        <v>14</v>
      </c>
      <c r="B11" s="38">
        <v>24.96</v>
      </c>
      <c r="C11" s="38">
        <v>4084.92</v>
      </c>
      <c r="D11" s="38">
        <v>8.44</v>
      </c>
      <c r="E11" s="38">
        <v>57990.01</v>
      </c>
      <c r="F11" s="38">
        <f t="shared" si="0"/>
        <v>9.5271196858377429</v>
      </c>
      <c r="H11" s="17">
        <f>+B11*C11</f>
        <v>101959.60320000001</v>
      </c>
      <c r="I11" s="17">
        <f>+D11*E11</f>
        <v>489435.68439999997</v>
      </c>
      <c r="J11" s="17">
        <f>+H11+I11</f>
        <v>591395.28759999992</v>
      </c>
      <c r="L11" s="23"/>
    </row>
    <row r="12" spans="1:12" s="17" customFormat="1" ht="24.95" customHeight="1" x14ac:dyDescent="0.25">
      <c r="A12" t="s">
        <v>16</v>
      </c>
      <c r="B12" s="38">
        <v>30.14</v>
      </c>
      <c r="C12" s="38">
        <v>10985.21</v>
      </c>
      <c r="D12" s="38">
        <v>13.13</v>
      </c>
      <c r="E12" s="38">
        <v>10871.14</v>
      </c>
      <c r="F12" s="38">
        <f>+((B12*C12)+(D12*E12))/(C12+E12)</f>
        <v>21.679388260162376</v>
      </c>
      <c r="H12" s="17">
        <f>+B12*C12</f>
        <v>331094.22939999995</v>
      </c>
      <c r="I12" s="17">
        <f>+D12*E12</f>
        <v>142738.06820000001</v>
      </c>
      <c r="J12" s="17">
        <f>+H12+I12</f>
        <v>473832.29759999993</v>
      </c>
      <c r="K12" s="18"/>
      <c r="L12" s="23"/>
    </row>
    <row r="13" spans="1:12" s="17" customFormat="1" ht="24.95" customHeight="1" x14ac:dyDescent="0.3">
      <c r="A13" t="s">
        <v>6</v>
      </c>
      <c r="B13" s="38">
        <v>1.2</v>
      </c>
      <c r="C13" s="38">
        <v>115224.78</v>
      </c>
      <c r="D13" s="38">
        <v>3.63</v>
      </c>
      <c r="E13" s="38">
        <v>32556.59</v>
      </c>
      <c r="F13" s="38">
        <f>+((B13*C13)+(D13*E13))/(C13+E13)</f>
        <v>1.7353348240038646</v>
      </c>
      <c r="H13" s="17">
        <f>+B13*C13</f>
        <v>138269.736</v>
      </c>
      <c r="I13" s="17">
        <f>+D13*E13</f>
        <v>118180.42169999999</v>
      </c>
      <c r="J13" s="17">
        <f>+H13+I13</f>
        <v>256450.15769999998</v>
      </c>
      <c r="L13" s="24"/>
    </row>
    <row r="14" spans="1:12" s="17" customFormat="1" ht="24.95" customHeight="1" x14ac:dyDescent="0.25">
      <c r="A14" t="s">
        <v>15</v>
      </c>
      <c r="B14" s="38">
        <v>31.93</v>
      </c>
      <c r="C14" s="38">
        <v>422289.57</v>
      </c>
      <c r="D14" s="38">
        <v>28.82</v>
      </c>
      <c r="E14" s="38">
        <v>406770.52</v>
      </c>
      <c r="F14" s="38">
        <f>+((B14*C14)+(D14*E14))/(C14+E14)</f>
        <v>30.404107809000909</v>
      </c>
      <c r="H14" s="17">
        <f>+B14*C14</f>
        <v>13483705.970100001</v>
      </c>
      <c r="I14" s="17">
        <f>+D14*E14</f>
        <v>11723126.386400001</v>
      </c>
      <c r="J14" s="17">
        <f>+H14+I14</f>
        <v>25206832.3565</v>
      </c>
      <c r="L14" s="23"/>
    </row>
    <row r="15" spans="1:12" s="19" customFormat="1" ht="24.95" customHeight="1" x14ac:dyDescent="0.3">
      <c r="A15" s="27" t="s">
        <v>7</v>
      </c>
      <c r="B15" s="39"/>
      <c r="C15" s="39">
        <f>SUM(C5:C14)</f>
        <v>2814478.1599999992</v>
      </c>
      <c r="D15" s="39"/>
      <c r="E15" s="39">
        <f>SUM(E5:E14)</f>
        <v>5771079.959999999</v>
      </c>
      <c r="F15" s="39">
        <f>+J15/(E15+C15)</f>
        <v>20.248684688864472</v>
      </c>
      <c r="J15" s="19">
        <f>SUM(J5:J14)</f>
        <v>173846259.2498</v>
      </c>
      <c r="L15" s="22"/>
    </row>
    <row r="16" spans="1:12" ht="16.5" x14ac:dyDescent="0.3">
      <c r="L16" s="21"/>
    </row>
    <row r="17" spans="12:12" s="15" customFormat="1" ht="16.5" x14ac:dyDescent="0.3">
      <c r="L17" s="21"/>
    </row>
  </sheetData>
  <pageMargins left="0.78740157480314965" right="0.17" top="0.39370078740157483" bottom="0.39370078740157483" header="0.31496062992125984" footer="0.31496062992125984"/>
  <pageSetup paperSize="9" orientation="landscape" r:id="rId1"/>
  <colBreaks count="1" manualBreakCount="1">
    <brk id="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21</vt:i4>
      </vt:variant>
    </vt:vector>
  </HeadingPairs>
  <TitlesOfParts>
    <vt:vector size="43" baseType="lpstr"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  <vt:lpstr>DIPUTACIO</vt:lpstr>
      <vt:lpstr>DIPSALUT</vt:lpstr>
      <vt:lpstr>XALOC</vt:lpstr>
      <vt:lpstr>CONSERVATORI</vt:lpstr>
      <vt:lpstr>C.D'AIGÜES CBGi</vt:lpstr>
      <vt:lpstr>C VIES VERDES</vt:lpstr>
      <vt:lpstr>C.GAVARRES</vt:lpstr>
      <vt:lpstr>P.TURISME</vt:lpstr>
      <vt:lpstr>SEMEGA</vt:lpstr>
      <vt:lpstr>SUMAR, S.L.</vt:lpstr>
      <vt:lpstr>Abril!Àrea_d'impressió</vt:lpstr>
      <vt:lpstr>Agost!Àrea_d'impressió</vt:lpstr>
      <vt:lpstr>'C VIES VERDES'!Àrea_d'impressió</vt:lpstr>
      <vt:lpstr>'C.D''AIGÜES CBGi'!Àrea_d'impressió</vt:lpstr>
      <vt:lpstr>C.GAVARRES!Àrea_d'impressió</vt:lpstr>
      <vt:lpstr>CONSERVATORI!Àrea_d'impressió</vt:lpstr>
      <vt:lpstr>DIPSALUT!Àrea_d'impressió</vt:lpstr>
      <vt:lpstr>DIPUTACIO!Àrea_d'impressió</vt:lpstr>
      <vt:lpstr>Febrer!Àrea_d'impressió</vt:lpstr>
      <vt:lpstr>Gener!Àrea_d'impressió</vt:lpstr>
      <vt:lpstr>Juliol!Àrea_d'impressió</vt:lpstr>
      <vt:lpstr>Juny!Àrea_d'impressió</vt:lpstr>
      <vt:lpstr>Maig!Àrea_d'impressió</vt:lpstr>
      <vt:lpstr>Març!Àrea_d'impressió</vt:lpstr>
      <vt:lpstr>Novembre!Àrea_d'impressió</vt:lpstr>
      <vt:lpstr>Octubre!Àrea_d'impressió</vt:lpstr>
      <vt:lpstr>P.TURISME!Àrea_d'impressió</vt:lpstr>
      <vt:lpstr>SEMEGA!Àrea_d'impressió</vt:lpstr>
      <vt:lpstr>Setembre!Àrea_d'impressió</vt:lpstr>
      <vt:lpstr>'SUMAR, S.L.'!Àrea_d'impressió</vt:lpstr>
      <vt:lpstr>XALOC!Àrea_d'impressió</vt:lpstr>
    </vt:vector>
  </TitlesOfParts>
  <Company>Diputació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Període mig de pagament a proveïdors (2023)</dc:title>
  <dc:creator>Diputació de Girona</dc:creator>
  <cp:lastModifiedBy>Farners Font Falgueras</cp:lastModifiedBy>
  <cp:lastPrinted>2023-12-20T08:00:54Z</cp:lastPrinted>
  <dcterms:created xsi:type="dcterms:W3CDTF">2014-10-22T10:24:53Z</dcterms:created>
  <dcterms:modified xsi:type="dcterms:W3CDTF">2024-01-29T07:55:05Z</dcterms:modified>
</cp:coreProperties>
</file>