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tervencio\13. MOROSITAT\4. REIAL DECRET 635_2014\4. PUBLICACIONS AL WEB\Publicació al web 2022\"/>
    </mc:Choice>
  </mc:AlternateContent>
  <bookViews>
    <workbookView xWindow="5025" yWindow="2145" windowWidth="18915" windowHeight="6435" tabRatio="867" firstSheet="6" activeTab="11"/>
  </bookViews>
  <sheets>
    <sheet name="Gener" sheetId="39" r:id="rId1"/>
    <sheet name="Febrer" sheetId="65" r:id="rId2"/>
    <sheet name="Març" sheetId="66" r:id="rId3"/>
    <sheet name="Abril" sheetId="67" r:id="rId4"/>
    <sheet name="Maig" sheetId="68" r:id="rId5"/>
    <sheet name="Juny" sheetId="69" r:id="rId6"/>
    <sheet name="Juliol" sheetId="70" r:id="rId7"/>
    <sheet name="Agost" sheetId="71" r:id="rId8"/>
    <sheet name="Setembre" sheetId="72" r:id="rId9"/>
    <sheet name="Octubre" sheetId="73" r:id="rId10"/>
    <sheet name="Novembre" sheetId="74" r:id="rId11"/>
    <sheet name="Desembre" sheetId="75" r:id="rId12"/>
    <sheet name="DIPUTACIO" sheetId="29" r:id="rId13"/>
    <sheet name="DIPSALUT" sheetId="11" r:id="rId14"/>
    <sheet name="XALOC" sheetId="12" r:id="rId15"/>
    <sheet name="CONSERVATORI" sheetId="13" r:id="rId16"/>
    <sheet name="C.D'AIGÜES CBGi" sheetId="37" r:id="rId17"/>
    <sheet name="C VIES VERDES" sheetId="15" r:id="rId18"/>
    <sheet name="C.GAVARRES" sheetId="54" r:id="rId19"/>
    <sheet name="P.TURISME" sheetId="16" r:id="rId20"/>
    <sheet name="SEMEGA" sheetId="64" r:id="rId21"/>
    <sheet name="SUMAR, S.L." sheetId="43" r:id="rId22"/>
    <sheet name="CASA CULTURA" sheetId="18" r:id="rId23"/>
  </sheets>
  <definedNames>
    <definedName name="_xlnm.Print_Area" localSheetId="3">Abril!$A$1:$F$23</definedName>
    <definedName name="_xlnm.Print_Area" localSheetId="7">Agost!$A$1:$F$23</definedName>
    <definedName name="_xlnm.Print_Area" localSheetId="17">'C VIES VERDES'!$A$1:$F$22</definedName>
    <definedName name="_xlnm.Print_Area" localSheetId="16">'C.D''AIGÜES CBGi'!$A$1:$F$22</definedName>
    <definedName name="_xlnm.Print_Area" localSheetId="18">'C.GAVARRES'!$A$1:$F$22</definedName>
    <definedName name="_xlnm.Print_Area" localSheetId="22">'CASA CULTURA'!$A$1:$F$21</definedName>
    <definedName name="_xlnm.Print_Area" localSheetId="15">CONSERVATORI!$A$1:$F$21</definedName>
    <definedName name="_xlnm.Print_Area" localSheetId="11">Desembre!$A$1:$F$23</definedName>
    <definedName name="_xlnm.Print_Area" localSheetId="13">DIPSALUT!$A$1:$F$22</definedName>
    <definedName name="_xlnm.Print_Area" localSheetId="12">DIPUTACIO!$A$1:$F$22</definedName>
    <definedName name="_xlnm.Print_Area" localSheetId="1">Febrer!$A$1:$F$23</definedName>
    <definedName name="_xlnm.Print_Area" localSheetId="0">Gener!$A$1:$F$23</definedName>
    <definedName name="_xlnm.Print_Area" localSheetId="6">Juliol!$A$1:$F$23</definedName>
    <definedName name="_xlnm.Print_Area" localSheetId="5">Juny!$A$1:$F$23</definedName>
    <definedName name="_xlnm.Print_Area" localSheetId="4">Maig!$A$1:$F$23</definedName>
    <definedName name="_xlnm.Print_Area" localSheetId="2">Març!$A$1:$F$23</definedName>
    <definedName name="_xlnm.Print_Area" localSheetId="10">Novembre!$A$1:$F$23</definedName>
    <definedName name="_xlnm.Print_Area" localSheetId="9">Octubre!$A$1:$F$23</definedName>
    <definedName name="_xlnm.Print_Area" localSheetId="19">P.TURISME!$A$1:$F$21</definedName>
    <definedName name="_xlnm.Print_Area" localSheetId="20">SEMEGA!$A$1:$F$22</definedName>
    <definedName name="_xlnm.Print_Area" localSheetId="8">Setembre!$A$1:$F$23</definedName>
    <definedName name="_xlnm.Print_Area" localSheetId="21">'SUMAR, S.L.'!$A$1:$F$21</definedName>
    <definedName name="_xlnm.Print_Area" localSheetId="14">XALOC!$A$1:$F$21</definedName>
  </definedNames>
  <calcPr calcId="162913"/>
</workbook>
</file>

<file path=xl/calcChain.xml><?xml version="1.0" encoding="utf-8"?>
<calcChain xmlns="http://schemas.openxmlformats.org/spreadsheetml/2006/main">
  <c r="F23" i="74" l="1"/>
  <c r="C23" i="71" l="1"/>
  <c r="E23" i="67" l="1"/>
  <c r="C23" i="67"/>
  <c r="F23" i="67" l="1"/>
  <c r="F18" i="67"/>
  <c r="F14" i="54" s="1"/>
  <c r="C14" i="54"/>
  <c r="D14" i="54"/>
  <c r="E14" i="54"/>
  <c r="C21" i="18" l="1"/>
  <c r="D21" i="18"/>
  <c r="E21" i="18"/>
  <c r="B21" i="18"/>
  <c r="C20" i="18"/>
  <c r="D20" i="18"/>
  <c r="E20" i="18"/>
  <c r="B20" i="18"/>
  <c r="C21" i="43"/>
  <c r="D21" i="43"/>
  <c r="E21" i="43"/>
  <c r="B21" i="43"/>
  <c r="C22" i="64"/>
  <c r="D22" i="64"/>
  <c r="E22" i="64"/>
  <c r="B22" i="64"/>
  <c r="C21" i="16"/>
  <c r="D21" i="16"/>
  <c r="E21" i="16"/>
  <c r="B21" i="16"/>
  <c r="C22" i="54"/>
  <c r="D22" i="54"/>
  <c r="E22" i="54"/>
  <c r="B22" i="54"/>
  <c r="C22" i="15"/>
  <c r="D22" i="15"/>
  <c r="E22" i="15"/>
  <c r="G22" i="15"/>
  <c r="B22" i="15"/>
  <c r="C22" i="37"/>
  <c r="D22" i="37"/>
  <c r="E22" i="37"/>
  <c r="B22" i="37"/>
  <c r="C21" i="13"/>
  <c r="D21" i="13"/>
  <c r="E21" i="13"/>
  <c r="B21" i="13"/>
  <c r="C21" i="12"/>
  <c r="D21" i="12"/>
  <c r="E21" i="12"/>
  <c r="B21" i="12"/>
  <c r="C22" i="11"/>
  <c r="D22" i="11"/>
  <c r="E22" i="11"/>
  <c r="B22" i="11"/>
  <c r="C22" i="29"/>
  <c r="D22" i="29"/>
  <c r="E22" i="29"/>
  <c r="B22" i="29"/>
  <c r="E23" i="75" l="1"/>
  <c r="C23" i="75"/>
  <c r="I22" i="75"/>
  <c r="H22" i="75"/>
  <c r="F22" i="75"/>
  <c r="F21" i="18" s="1"/>
  <c r="I21" i="75"/>
  <c r="H21" i="75"/>
  <c r="F21" i="75"/>
  <c r="F21" i="43" s="1"/>
  <c r="I20" i="75"/>
  <c r="H20" i="75"/>
  <c r="F20" i="75"/>
  <c r="F21" i="16" s="1"/>
  <c r="I19" i="75"/>
  <c r="H19" i="75"/>
  <c r="F19" i="75"/>
  <c r="F22" i="64" s="1"/>
  <c r="I18" i="75"/>
  <c r="H18" i="75"/>
  <c r="F18" i="75"/>
  <c r="F22" i="54" s="1"/>
  <c r="I17" i="75"/>
  <c r="I22" i="15" s="1"/>
  <c r="H17" i="75"/>
  <c r="H22" i="15" s="1"/>
  <c r="F17" i="75"/>
  <c r="F22" i="15" s="1"/>
  <c r="I16" i="75"/>
  <c r="H16" i="75"/>
  <c r="F16" i="75"/>
  <c r="F22" i="37" s="1"/>
  <c r="I15" i="75"/>
  <c r="H15" i="75"/>
  <c r="F15" i="75"/>
  <c r="F21" i="13" s="1"/>
  <c r="I14" i="75"/>
  <c r="H14" i="75"/>
  <c r="F14" i="75"/>
  <c r="F21" i="12" s="1"/>
  <c r="I13" i="75"/>
  <c r="H13" i="75"/>
  <c r="F13" i="75"/>
  <c r="F22" i="11" s="1"/>
  <c r="I12" i="75"/>
  <c r="H12" i="75"/>
  <c r="F12" i="75"/>
  <c r="F22" i="29" s="1"/>
  <c r="J15" i="75" l="1"/>
  <c r="J21" i="75"/>
  <c r="J17" i="75"/>
  <c r="J13" i="75"/>
  <c r="J19" i="75"/>
  <c r="J14" i="75"/>
  <c r="J18" i="75"/>
  <c r="J22" i="75"/>
  <c r="J12" i="75"/>
  <c r="J16" i="75"/>
  <c r="J20" i="75"/>
  <c r="C20" i="43"/>
  <c r="D20" i="43"/>
  <c r="E20" i="43"/>
  <c r="B20" i="43"/>
  <c r="C21" i="64"/>
  <c r="D21" i="64"/>
  <c r="E21" i="64"/>
  <c r="B21" i="64"/>
  <c r="C20" i="16"/>
  <c r="D20" i="16"/>
  <c r="E20" i="16"/>
  <c r="B20" i="16"/>
  <c r="C21" i="54"/>
  <c r="D21" i="54"/>
  <c r="E21" i="54"/>
  <c r="B21" i="54"/>
  <c r="C21" i="15"/>
  <c r="D21" i="15"/>
  <c r="E21" i="15"/>
  <c r="B21" i="15"/>
  <c r="C21" i="37"/>
  <c r="D21" i="37"/>
  <c r="E21" i="37"/>
  <c r="B21" i="37"/>
  <c r="C20" i="13"/>
  <c r="D20" i="13"/>
  <c r="E20" i="13"/>
  <c r="B20" i="13"/>
  <c r="C20" i="12"/>
  <c r="D20" i="12"/>
  <c r="E20" i="12"/>
  <c r="B20" i="12"/>
  <c r="C21" i="11"/>
  <c r="D21" i="11"/>
  <c r="E21" i="11"/>
  <c r="B21" i="11"/>
  <c r="C21" i="29"/>
  <c r="D21" i="29"/>
  <c r="E21" i="29"/>
  <c r="B21" i="29"/>
  <c r="F12" i="74"/>
  <c r="F21" i="29" s="1"/>
  <c r="J23" i="75" l="1"/>
  <c r="F23" i="75" s="1"/>
  <c r="E23" i="74"/>
  <c r="C23" i="74"/>
  <c r="I22" i="74"/>
  <c r="H22" i="74"/>
  <c r="F22" i="74"/>
  <c r="F20" i="18" s="1"/>
  <c r="I21" i="74"/>
  <c r="H21" i="74"/>
  <c r="F21" i="74"/>
  <c r="F20" i="43" s="1"/>
  <c r="I20" i="74"/>
  <c r="H20" i="74"/>
  <c r="F20" i="74"/>
  <c r="F20" i="16" s="1"/>
  <c r="I19" i="74"/>
  <c r="H19" i="74"/>
  <c r="F19" i="74"/>
  <c r="F21" i="64" s="1"/>
  <c r="I18" i="74"/>
  <c r="H18" i="74"/>
  <c r="F18" i="74"/>
  <c r="F21" i="54" s="1"/>
  <c r="I17" i="74"/>
  <c r="H17" i="74"/>
  <c r="F17" i="74"/>
  <c r="F21" i="15" s="1"/>
  <c r="I16" i="74"/>
  <c r="H16" i="74"/>
  <c r="F16" i="74"/>
  <c r="F21" i="37" s="1"/>
  <c r="I15" i="74"/>
  <c r="H15" i="74"/>
  <c r="F15" i="74"/>
  <c r="F20" i="13" s="1"/>
  <c r="I14" i="74"/>
  <c r="H14" i="74"/>
  <c r="F14" i="74"/>
  <c r="F20" i="12" s="1"/>
  <c r="I13" i="74"/>
  <c r="H13" i="74"/>
  <c r="F13" i="74"/>
  <c r="F21" i="11" s="1"/>
  <c r="I12" i="74"/>
  <c r="H12" i="74"/>
  <c r="J14" i="74" l="1"/>
  <c r="J18" i="74"/>
  <c r="J22" i="74"/>
  <c r="J12" i="74"/>
  <c r="J16" i="74"/>
  <c r="J20" i="74"/>
  <c r="J13" i="74"/>
  <c r="J17" i="74"/>
  <c r="J21" i="74"/>
  <c r="J15" i="74"/>
  <c r="J19" i="74"/>
  <c r="C19" i="18"/>
  <c r="D19" i="18"/>
  <c r="E19" i="18"/>
  <c r="B19" i="18"/>
  <c r="C19" i="43"/>
  <c r="D19" i="43"/>
  <c r="E19" i="43"/>
  <c r="B19" i="43"/>
  <c r="C20" i="64"/>
  <c r="D20" i="64"/>
  <c r="E20" i="64"/>
  <c r="B20" i="64"/>
  <c r="C19" i="16"/>
  <c r="D19" i="16"/>
  <c r="E19" i="16"/>
  <c r="B19" i="16"/>
  <c r="C20" i="54"/>
  <c r="D20" i="54"/>
  <c r="E20" i="54"/>
  <c r="B20" i="54"/>
  <c r="C20" i="15"/>
  <c r="D20" i="15"/>
  <c r="E20" i="15"/>
  <c r="B20" i="15"/>
  <c r="C20" i="37"/>
  <c r="D20" i="37"/>
  <c r="E20" i="37"/>
  <c r="B20" i="37"/>
  <c r="C19" i="13"/>
  <c r="D19" i="13"/>
  <c r="E19" i="13"/>
  <c r="B19" i="13"/>
  <c r="C19" i="12"/>
  <c r="D19" i="12"/>
  <c r="E19" i="12"/>
  <c r="B19" i="12"/>
  <c r="C20" i="11"/>
  <c r="D20" i="11"/>
  <c r="E20" i="11"/>
  <c r="B20" i="11"/>
  <c r="C20" i="29"/>
  <c r="D20" i="29"/>
  <c r="E20" i="29"/>
  <c r="B20" i="29"/>
  <c r="J23" i="74" l="1"/>
  <c r="E23" i="73"/>
  <c r="C23" i="73"/>
  <c r="I22" i="73"/>
  <c r="H22" i="73"/>
  <c r="F22" i="73"/>
  <c r="F19" i="18" s="1"/>
  <c r="I21" i="73"/>
  <c r="H21" i="73"/>
  <c r="F21" i="73"/>
  <c r="F19" i="43" s="1"/>
  <c r="I20" i="73"/>
  <c r="H20" i="73"/>
  <c r="F20" i="73"/>
  <c r="F19" i="16" s="1"/>
  <c r="I19" i="73"/>
  <c r="H19" i="73"/>
  <c r="F19" i="73"/>
  <c r="F20" i="64" s="1"/>
  <c r="I18" i="73"/>
  <c r="H18" i="73"/>
  <c r="F18" i="73"/>
  <c r="F20" i="54" s="1"/>
  <c r="I17" i="73"/>
  <c r="H17" i="73"/>
  <c r="F17" i="73"/>
  <c r="F20" i="15" s="1"/>
  <c r="I16" i="73"/>
  <c r="H16" i="73"/>
  <c r="F16" i="73"/>
  <c r="F20" i="37" s="1"/>
  <c r="I15" i="73"/>
  <c r="H15" i="73"/>
  <c r="F15" i="73"/>
  <c r="F19" i="13" s="1"/>
  <c r="I14" i="73"/>
  <c r="H14" i="73"/>
  <c r="F14" i="73"/>
  <c r="F19" i="12" s="1"/>
  <c r="I13" i="73"/>
  <c r="H13" i="73"/>
  <c r="F13" i="73"/>
  <c r="F20" i="11" s="1"/>
  <c r="I12" i="73"/>
  <c r="H12" i="73"/>
  <c r="F12" i="73"/>
  <c r="F20" i="29" s="1"/>
  <c r="J21" i="73" l="1"/>
  <c r="J17" i="73"/>
  <c r="J15" i="73"/>
  <c r="J13" i="73"/>
  <c r="J19" i="73"/>
  <c r="J14" i="73"/>
  <c r="J18" i="73"/>
  <c r="J22" i="73"/>
  <c r="J12" i="73"/>
  <c r="J16" i="73"/>
  <c r="J20" i="73"/>
  <c r="C18" i="18"/>
  <c r="D18" i="18"/>
  <c r="E18" i="18"/>
  <c r="B18" i="18"/>
  <c r="C18" i="43"/>
  <c r="D18" i="43"/>
  <c r="E18" i="43"/>
  <c r="B18" i="43"/>
  <c r="C19" i="64"/>
  <c r="D19" i="64"/>
  <c r="E19" i="64"/>
  <c r="B19" i="64"/>
  <c r="C18" i="16"/>
  <c r="D18" i="16"/>
  <c r="E18" i="16"/>
  <c r="B18" i="16"/>
  <c r="C19" i="54"/>
  <c r="D19" i="54"/>
  <c r="E19" i="54"/>
  <c r="B19" i="54"/>
  <c r="C19" i="15"/>
  <c r="D19" i="15"/>
  <c r="E19" i="15"/>
  <c r="B19" i="15"/>
  <c r="C19" i="37"/>
  <c r="D19" i="37"/>
  <c r="E19" i="37"/>
  <c r="B19" i="37"/>
  <c r="C18" i="13"/>
  <c r="D18" i="13"/>
  <c r="E18" i="13"/>
  <c r="B18" i="13"/>
  <c r="C18" i="12"/>
  <c r="D18" i="12"/>
  <c r="E18" i="12"/>
  <c r="B18" i="12"/>
  <c r="C19" i="11"/>
  <c r="D19" i="11"/>
  <c r="E19" i="11"/>
  <c r="B19" i="11"/>
  <c r="C19" i="29"/>
  <c r="D19" i="29"/>
  <c r="E19" i="29"/>
  <c r="B19" i="29"/>
  <c r="J23" i="73" l="1"/>
  <c r="F23" i="73" s="1"/>
  <c r="E23" i="72"/>
  <c r="C23" i="72"/>
  <c r="I22" i="72"/>
  <c r="H22" i="72"/>
  <c r="F22" i="72"/>
  <c r="F18" i="18" s="1"/>
  <c r="I21" i="72"/>
  <c r="H21" i="72"/>
  <c r="F21" i="72"/>
  <c r="F18" i="43" s="1"/>
  <c r="I20" i="72"/>
  <c r="H20" i="72"/>
  <c r="F20" i="72"/>
  <c r="F18" i="16" s="1"/>
  <c r="I19" i="72"/>
  <c r="H19" i="72"/>
  <c r="F19" i="72"/>
  <c r="F19" i="64" s="1"/>
  <c r="I18" i="72"/>
  <c r="H18" i="72"/>
  <c r="F18" i="72"/>
  <c r="F19" i="54" s="1"/>
  <c r="I17" i="72"/>
  <c r="H17" i="72"/>
  <c r="F17" i="72"/>
  <c r="F19" i="15" s="1"/>
  <c r="I16" i="72"/>
  <c r="H16" i="72"/>
  <c r="F16" i="72"/>
  <c r="F19" i="37" s="1"/>
  <c r="I15" i="72"/>
  <c r="H15" i="72"/>
  <c r="F15" i="72"/>
  <c r="F18" i="13" s="1"/>
  <c r="I14" i="72"/>
  <c r="H14" i="72"/>
  <c r="F14" i="72"/>
  <c r="F18" i="12" s="1"/>
  <c r="I13" i="72"/>
  <c r="H13" i="72"/>
  <c r="F13" i="72"/>
  <c r="F19" i="11" s="1"/>
  <c r="I12" i="72"/>
  <c r="H12" i="72"/>
  <c r="F12" i="72"/>
  <c r="F19" i="29" s="1"/>
  <c r="J14" i="72" l="1"/>
  <c r="J18" i="72"/>
  <c r="J22" i="72"/>
  <c r="J16" i="72"/>
  <c r="J20" i="72"/>
  <c r="J15" i="72"/>
  <c r="J12" i="72"/>
  <c r="J19" i="72"/>
  <c r="J13" i="72"/>
  <c r="J17" i="72"/>
  <c r="J21" i="72"/>
  <c r="C17" i="18"/>
  <c r="D17" i="18"/>
  <c r="E17" i="18"/>
  <c r="B17" i="18"/>
  <c r="C17" i="43"/>
  <c r="D17" i="43"/>
  <c r="E17" i="43"/>
  <c r="B17" i="43"/>
  <c r="C18" i="64"/>
  <c r="D18" i="64"/>
  <c r="E18" i="64"/>
  <c r="B18" i="64"/>
  <c r="C17" i="16"/>
  <c r="D17" i="16"/>
  <c r="E17" i="16"/>
  <c r="B17" i="16"/>
  <c r="C18" i="54"/>
  <c r="D18" i="54"/>
  <c r="E18" i="54"/>
  <c r="B18" i="54"/>
  <c r="C18" i="15"/>
  <c r="D18" i="15"/>
  <c r="E18" i="15"/>
  <c r="B18" i="15"/>
  <c r="C18" i="37"/>
  <c r="D18" i="37"/>
  <c r="E18" i="37"/>
  <c r="B18" i="37"/>
  <c r="C17" i="13"/>
  <c r="D17" i="13"/>
  <c r="E17" i="13"/>
  <c r="B17" i="13"/>
  <c r="C17" i="12"/>
  <c r="D17" i="12"/>
  <c r="E17" i="12"/>
  <c r="B17" i="12"/>
  <c r="C18" i="11"/>
  <c r="D18" i="11"/>
  <c r="E18" i="11"/>
  <c r="B18" i="11"/>
  <c r="C18" i="29"/>
  <c r="D18" i="29"/>
  <c r="E18" i="29"/>
  <c r="B18" i="29"/>
  <c r="J23" i="72" l="1"/>
  <c r="F23" i="72" s="1"/>
  <c r="E23" i="71"/>
  <c r="I22" i="71"/>
  <c r="H22" i="71"/>
  <c r="F22" i="71"/>
  <c r="F17" i="18" s="1"/>
  <c r="I21" i="71"/>
  <c r="H21" i="71"/>
  <c r="F21" i="71"/>
  <c r="F17" i="43" s="1"/>
  <c r="I20" i="71"/>
  <c r="H20" i="71"/>
  <c r="F20" i="71"/>
  <c r="F17" i="16" s="1"/>
  <c r="I19" i="71"/>
  <c r="H19" i="71"/>
  <c r="F19" i="71"/>
  <c r="F18" i="64" s="1"/>
  <c r="I18" i="71"/>
  <c r="H18" i="71"/>
  <c r="F18" i="71"/>
  <c r="F18" i="54" s="1"/>
  <c r="I17" i="71"/>
  <c r="H17" i="71"/>
  <c r="F17" i="71"/>
  <c r="F18" i="15" s="1"/>
  <c r="I16" i="71"/>
  <c r="H16" i="71"/>
  <c r="F16" i="71"/>
  <c r="F18" i="37" s="1"/>
  <c r="I15" i="71"/>
  <c r="H15" i="71"/>
  <c r="F15" i="71"/>
  <c r="F17" i="13" s="1"/>
  <c r="I14" i="71"/>
  <c r="H14" i="71"/>
  <c r="F14" i="71"/>
  <c r="F17" i="12" s="1"/>
  <c r="I13" i="71"/>
  <c r="H13" i="71"/>
  <c r="F13" i="71"/>
  <c r="F18" i="11" s="1"/>
  <c r="I12" i="71"/>
  <c r="H12" i="71"/>
  <c r="F12" i="71"/>
  <c r="F18" i="29" s="1"/>
  <c r="J20" i="71" l="1"/>
  <c r="J14" i="71"/>
  <c r="J18" i="71"/>
  <c r="J22" i="71"/>
  <c r="J16" i="71"/>
  <c r="J12" i="71"/>
  <c r="J13" i="71"/>
  <c r="J17" i="71"/>
  <c r="J21" i="71"/>
  <c r="J15" i="71"/>
  <c r="J19" i="71"/>
  <c r="C16" i="18"/>
  <c r="D16" i="18"/>
  <c r="E16" i="18"/>
  <c r="B16" i="18"/>
  <c r="C16" i="43"/>
  <c r="D16" i="43"/>
  <c r="E16" i="43"/>
  <c r="B16" i="43"/>
  <c r="C17" i="64"/>
  <c r="D17" i="64"/>
  <c r="E17" i="64"/>
  <c r="B17" i="64"/>
  <c r="C16" i="16"/>
  <c r="D16" i="16"/>
  <c r="E16" i="16"/>
  <c r="B16" i="16"/>
  <c r="C17" i="54"/>
  <c r="D17" i="54"/>
  <c r="E17" i="54"/>
  <c r="B17" i="54"/>
  <c r="C17" i="15"/>
  <c r="D17" i="15"/>
  <c r="E17" i="15"/>
  <c r="B17" i="15"/>
  <c r="C17" i="37"/>
  <c r="D17" i="37"/>
  <c r="E17" i="37"/>
  <c r="B17" i="37"/>
  <c r="C16" i="13"/>
  <c r="D16" i="13"/>
  <c r="E16" i="13"/>
  <c r="B16" i="13"/>
  <c r="C16" i="12"/>
  <c r="D16" i="12"/>
  <c r="E16" i="12"/>
  <c r="B16" i="12"/>
  <c r="C17" i="11"/>
  <c r="D17" i="11"/>
  <c r="E17" i="11"/>
  <c r="B17" i="11"/>
  <c r="C17" i="29"/>
  <c r="D17" i="29"/>
  <c r="E17" i="29"/>
  <c r="B17" i="29"/>
  <c r="J23" i="71" l="1"/>
  <c r="F23" i="71" s="1"/>
  <c r="E23" i="70"/>
  <c r="C23" i="70"/>
  <c r="I22" i="70"/>
  <c r="H22" i="70"/>
  <c r="F22" i="70"/>
  <c r="F16" i="18" s="1"/>
  <c r="I21" i="70"/>
  <c r="H21" i="70"/>
  <c r="F21" i="70"/>
  <c r="F16" i="43" s="1"/>
  <c r="I20" i="70"/>
  <c r="H20" i="70"/>
  <c r="F20" i="70"/>
  <c r="F16" i="16" s="1"/>
  <c r="I19" i="70"/>
  <c r="H19" i="70"/>
  <c r="F19" i="70"/>
  <c r="F17" i="64" s="1"/>
  <c r="I18" i="70"/>
  <c r="H18" i="70"/>
  <c r="F18" i="70"/>
  <c r="F17" i="54" s="1"/>
  <c r="I17" i="70"/>
  <c r="H17" i="70"/>
  <c r="F17" i="70"/>
  <c r="F17" i="15" s="1"/>
  <c r="I16" i="70"/>
  <c r="H16" i="70"/>
  <c r="F16" i="70"/>
  <c r="F17" i="37" s="1"/>
  <c r="I15" i="70"/>
  <c r="H15" i="70"/>
  <c r="F15" i="70"/>
  <c r="F16" i="13" s="1"/>
  <c r="I14" i="70"/>
  <c r="H14" i="70"/>
  <c r="F14" i="70"/>
  <c r="F16" i="12" s="1"/>
  <c r="I13" i="70"/>
  <c r="H13" i="70"/>
  <c r="F13" i="70"/>
  <c r="F17" i="11" s="1"/>
  <c r="I12" i="70"/>
  <c r="H12" i="70"/>
  <c r="F12" i="70"/>
  <c r="F17" i="29" s="1"/>
  <c r="J13" i="70" l="1"/>
  <c r="J21" i="70"/>
  <c r="J17" i="70"/>
  <c r="J12" i="70"/>
  <c r="J16" i="70"/>
  <c r="J20" i="70"/>
  <c r="J15" i="70"/>
  <c r="J19" i="70"/>
  <c r="J14" i="70"/>
  <c r="J18" i="70"/>
  <c r="J22" i="70"/>
  <c r="C15" i="43"/>
  <c r="D15" i="43"/>
  <c r="E15" i="43"/>
  <c r="B15" i="43"/>
  <c r="J23" i="70" l="1"/>
  <c r="F23" i="70" s="1"/>
  <c r="C16" i="64"/>
  <c r="D16" i="64"/>
  <c r="E16" i="64"/>
  <c r="B16" i="64"/>
  <c r="C16" i="54"/>
  <c r="D16" i="54"/>
  <c r="E16" i="54"/>
  <c r="B16" i="54"/>
  <c r="C16" i="15"/>
  <c r="D16" i="15"/>
  <c r="E16" i="15"/>
  <c r="B16" i="15"/>
  <c r="C16" i="37"/>
  <c r="D16" i="37"/>
  <c r="E16" i="37"/>
  <c r="B16" i="37"/>
  <c r="C15" i="13"/>
  <c r="D15" i="13"/>
  <c r="E15" i="13"/>
  <c r="B15" i="13"/>
  <c r="C15" i="12"/>
  <c r="D15" i="12"/>
  <c r="E15" i="12"/>
  <c r="B15" i="12"/>
  <c r="C16" i="11"/>
  <c r="D16" i="11"/>
  <c r="E16" i="11"/>
  <c r="B16" i="11"/>
  <c r="C16" i="29"/>
  <c r="D16" i="29"/>
  <c r="E16" i="29"/>
  <c r="B16" i="29"/>
  <c r="C15" i="16" l="1"/>
  <c r="D15" i="16"/>
  <c r="E15" i="16"/>
  <c r="B15" i="16"/>
  <c r="C15" i="18"/>
  <c r="D15" i="18"/>
  <c r="E15" i="18"/>
  <c r="B15" i="18"/>
  <c r="E23" i="69" l="1"/>
  <c r="C23" i="69"/>
  <c r="I22" i="69"/>
  <c r="H22" i="69"/>
  <c r="F22" i="69"/>
  <c r="F15" i="18" s="1"/>
  <c r="I21" i="69"/>
  <c r="H21" i="69"/>
  <c r="F21" i="69"/>
  <c r="F15" i="43" s="1"/>
  <c r="I20" i="69"/>
  <c r="H20" i="69"/>
  <c r="F20" i="69"/>
  <c r="F15" i="16" s="1"/>
  <c r="I19" i="69"/>
  <c r="H19" i="69"/>
  <c r="F19" i="69"/>
  <c r="F16" i="64" s="1"/>
  <c r="I18" i="69"/>
  <c r="H18" i="69"/>
  <c r="F18" i="69"/>
  <c r="F16" i="54" s="1"/>
  <c r="I17" i="69"/>
  <c r="H17" i="69"/>
  <c r="F17" i="69"/>
  <c r="F16" i="15" s="1"/>
  <c r="I16" i="69"/>
  <c r="H16" i="69"/>
  <c r="F16" i="69"/>
  <c r="F16" i="37" s="1"/>
  <c r="I15" i="69"/>
  <c r="H15" i="69"/>
  <c r="F15" i="69"/>
  <c r="F15" i="13" s="1"/>
  <c r="I14" i="69"/>
  <c r="H14" i="69"/>
  <c r="F14" i="69"/>
  <c r="F15" i="12" s="1"/>
  <c r="I13" i="69"/>
  <c r="H13" i="69"/>
  <c r="F13" i="69"/>
  <c r="F16" i="11" s="1"/>
  <c r="I12" i="69"/>
  <c r="H12" i="69"/>
  <c r="F12" i="69"/>
  <c r="F16" i="29" s="1"/>
  <c r="J17" i="69" l="1"/>
  <c r="J13" i="69"/>
  <c r="J21" i="69"/>
  <c r="J12" i="69"/>
  <c r="J16" i="69"/>
  <c r="J20" i="69"/>
  <c r="J15" i="69"/>
  <c r="J19" i="69"/>
  <c r="J14" i="69"/>
  <c r="J18" i="69"/>
  <c r="J22" i="69"/>
  <c r="C14" i="18"/>
  <c r="D14" i="18"/>
  <c r="E14" i="18"/>
  <c r="B14" i="18"/>
  <c r="C14" i="43"/>
  <c r="D14" i="43"/>
  <c r="E14" i="43"/>
  <c r="B14" i="43"/>
  <c r="C15" i="64"/>
  <c r="D15" i="64"/>
  <c r="E15" i="64"/>
  <c r="B15" i="64"/>
  <c r="C14" i="16"/>
  <c r="D14" i="16"/>
  <c r="E14" i="16"/>
  <c r="B14" i="16"/>
  <c r="C15" i="54"/>
  <c r="D15" i="54"/>
  <c r="E15" i="54"/>
  <c r="B15" i="54"/>
  <c r="C15" i="15"/>
  <c r="D15" i="15"/>
  <c r="E15" i="15"/>
  <c r="B15" i="15"/>
  <c r="C15" i="37"/>
  <c r="D15" i="37"/>
  <c r="E15" i="37"/>
  <c r="B15" i="37"/>
  <c r="C14" i="13"/>
  <c r="D14" i="13"/>
  <c r="E14" i="13"/>
  <c r="B14" i="13"/>
  <c r="C14" i="12"/>
  <c r="D14" i="12"/>
  <c r="E14" i="12"/>
  <c r="B14" i="12"/>
  <c r="C15" i="11"/>
  <c r="D15" i="11"/>
  <c r="E15" i="11"/>
  <c r="B15" i="11"/>
  <c r="C15" i="29"/>
  <c r="D15" i="29"/>
  <c r="E15" i="29"/>
  <c r="B15" i="29"/>
  <c r="J23" i="69" l="1"/>
  <c r="F23" i="69" s="1"/>
  <c r="F18" i="68"/>
  <c r="F15" i="54" s="1"/>
  <c r="E23" i="68" l="1"/>
  <c r="C23" i="68"/>
  <c r="I22" i="68"/>
  <c r="H22" i="68"/>
  <c r="F22" i="68"/>
  <c r="F14" i="18" s="1"/>
  <c r="I21" i="68"/>
  <c r="H21" i="68"/>
  <c r="F21" i="68"/>
  <c r="F14" i="43" s="1"/>
  <c r="I20" i="68"/>
  <c r="H20" i="68"/>
  <c r="F20" i="68"/>
  <c r="F14" i="16" s="1"/>
  <c r="I19" i="68"/>
  <c r="H19" i="68"/>
  <c r="F19" i="68"/>
  <c r="F15" i="64" s="1"/>
  <c r="I18" i="68"/>
  <c r="H18" i="68"/>
  <c r="I17" i="68"/>
  <c r="H17" i="68"/>
  <c r="F17" i="68"/>
  <c r="F15" i="15" s="1"/>
  <c r="I16" i="68"/>
  <c r="H16" i="68"/>
  <c r="F16" i="68"/>
  <c r="F15" i="37" s="1"/>
  <c r="I15" i="68"/>
  <c r="H15" i="68"/>
  <c r="F15" i="68"/>
  <c r="F14" i="13" s="1"/>
  <c r="I14" i="68"/>
  <c r="H14" i="68"/>
  <c r="F14" i="68"/>
  <c r="F14" i="12" s="1"/>
  <c r="I13" i="68"/>
  <c r="H13" i="68"/>
  <c r="F13" i="68"/>
  <c r="F15" i="11" s="1"/>
  <c r="I12" i="68"/>
  <c r="H12" i="68"/>
  <c r="F12" i="68"/>
  <c r="F15" i="29" s="1"/>
  <c r="J18" i="68" l="1"/>
  <c r="J19" i="68"/>
  <c r="J22" i="68"/>
  <c r="J15" i="68"/>
  <c r="J12" i="68"/>
  <c r="J21" i="68"/>
  <c r="J16" i="68"/>
  <c r="J14" i="68"/>
  <c r="J13" i="68"/>
  <c r="J17" i="68"/>
  <c r="J20" i="68"/>
  <c r="C13" i="18"/>
  <c r="D13" i="18"/>
  <c r="E13" i="18"/>
  <c r="B13" i="18"/>
  <c r="C13" i="43"/>
  <c r="D13" i="43"/>
  <c r="E13" i="43"/>
  <c r="B13" i="43"/>
  <c r="C14" i="64"/>
  <c r="D14" i="64"/>
  <c r="E14" i="64"/>
  <c r="B14" i="64"/>
  <c r="C13" i="16"/>
  <c r="D13" i="16"/>
  <c r="E13" i="16"/>
  <c r="B13" i="16"/>
  <c r="B14" i="54"/>
  <c r="C14" i="15"/>
  <c r="D14" i="15"/>
  <c r="E14" i="15"/>
  <c r="B14" i="15"/>
  <c r="C14" i="37"/>
  <c r="D14" i="37"/>
  <c r="E14" i="37"/>
  <c r="B14" i="37"/>
  <c r="C13" i="13"/>
  <c r="D13" i="13"/>
  <c r="E13" i="13"/>
  <c r="B13" i="13"/>
  <c r="C13" i="12"/>
  <c r="D13" i="12"/>
  <c r="E13" i="12"/>
  <c r="B13" i="12"/>
  <c r="C14" i="11"/>
  <c r="D14" i="11"/>
  <c r="E14" i="11"/>
  <c r="B14" i="11"/>
  <c r="C14" i="29"/>
  <c r="D14" i="29"/>
  <c r="E14" i="29"/>
  <c r="B14" i="29"/>
  <c r="J23" i="68" l="1"/>
  <c r="F23" i="68" s="1"/>
  <c r="I22" i="67"/>
  <c r="H22" i="67"/>
  <c r="F22" i="67"/>
  <c r="F13" i="18" s="1"/>
  <c r="I21" i="67"/>
  <c r="H21" i="67"/>
  <c r="F21" i="67"/>
  <c r="F13" i="43" s="1"/>
  <c r="I20" i="67"/>
  <c r="H20" i="67"/>
  <c r="F20" i="67"/>
  <c r="F13" i="16" s="1"/>
  <c r="I19" i="67"/>
  <c r="H19" i="67"/>
  <c r="J19" i="67" s="1"/>
  <c r="F19" i="67"/>
  <c r="F14" i="64" s="1"/>
  <c r="I18" i="67"/>
  <c r="H18" i="67"/>
  <c r="I17" i="67"/>
  <c r="H17" i="67"/>
  <c r="F17" i="67"/>
  <c r="F14" i="15" s="1"/>
  <c r="I16" i="67"/>
  <c r="H16" i="67"/>
  <c r="F16" i="67"/>
  <c r="F14" i="37" s="1"/>
  <c r="I15" i="67"/>
  <c r="H15" i="67"/>
  <c r="F15" i="67"/>
  <c r="F13" i="13" s="1"/>
  <c r="I14" i="67"/>
  <c r="H14" i="67"/>
  <c r="F14" i="67"/>
  <c r="F13" i="12" s="1"/>
  <c r="I13" i="67"/>
  <c r="H13" i="67"/>
  <c r="F13" i="67"/>
  <c r="F14" i="11" s="1"/>
  <c r="I12" i="67"/>
  <c r="H12" i="67"/>
  <c r="F12" i="67"/>
  <c r="F14" i="29" s="1"/>
  <c r="J21" i="67" l="1"/>
  <c r="J22" i="67"/>
  <c r="J17" i="67"/>
  <c r="J18" i="67"/>
  <c r="J13" i="67"/>
  <c r="J20" i="67"/>
  <c r="J16" i="67"/>
  <c r="J14" i="67"/>
  <c r="J15" i="67"/>
  <c r="J12" i="67"/>
  <c r="C12" i="18"/>
  <c r="D12" i="18"/>
  <c r="E12" i="18"/>
  <c r="B12" i="18"/>
  <c r="C12" i="43"/>
  <c r="D12" i="43"/>
  <c r="E12" i="43"/>
  <c r="B12" i="43"/>
  <c r="C13" i="64"/>
  <c r="D13" i="64"/>
  <c r="E13" i="64"/>
  <c r="B13" i="64"/>
  <c r="C12" i="16"/>
  <c r="D12" i="16"/>
  <c r="E12" i="16"/>
  <c r="B12" i="16"/>
  <c r="C13" i="54"/>
  <c r="D13" i="54"/>
  <c r="E13" i="54"/>
  <c r="B13" i="54"/>
  <c r="C13" i="15"/>
  <c r="D13" i="15"/>
  <c r="E13" i="15"/>
  <c r="B13" i="15"/>
  <c r="C13" i="37"/>
  <c r="D13" i="37"/>
  <c r="E13" i="37"/>
  <c r="B13" i="37"/>
  <c r="C12" i="13"/>
  <c r="D12" i="13"/>
  <c r="E12" i="13"/>
  <c r="B12" i="13"/>
  <c r="C12" i="12"/>
  <c r="D12" i="12"/>
  <c r="E12" i="12"/>
  <c r="B12" i="12"/>
  <c r="C13" i="11"/>
  <c r="D13" i="11"/>
  <c r="E13" i="11"/>
  <c r="B13" i="11"/>
  <c r="C13" i="29"/>
  <c r="D13" i="29"/>
  <c r="E13" i="29"/>
  <c r="B13" i="29"/>
  <c r="J23" i="67" l="1"/>
  <c r="E23" i="66"/>
  <c r="C23" i="66"/>
  <c r="I22" i="66"/>
  <c r="H22" i="66"/>
  <c r="F22" i="66"/>
  <c r="F12" i="18" s="1"/>
  <c r="I21" i="66"/>
  <c r="H21" i="66"/>
  <c r="F21" i="66"/>
  <c r="F12" i="43" s="1"/>
  <c r="I20" i="66"/>
  <c r="H20" i="66"/>
  <c r="F20" i="66"/>
  <c r="F12" i="16" s="1"/>
  <c r="I19" i="66"/>
  <c r="H19" i="66"/>
  <c r="F19" i="66"/>
  <c r="I18" i="66"/>
  <c r="H18" i="66"/>
  <c r="F18" i="66"/>
  <c r="F13" i="54" s="1"/>
  <c r="I17" i="66"/>
  <c r="H17" i="66"/>
  <c r="F17" i="66"/>
  <c r="F13" i="15" s="1"/>
  <c r="I16" i="66"/>
  <c r="H16" i="66"/>
  <c r="F16" i="66"/>
  <c r="F13" i="37" s="1"/>
  <c r="I15" i="66"/>
  <c r="H15" i="66"/>
  <c r="F15" i="66"/>
  <c r="F12" i="13" s="1"/>
  <c r="I14" i="66"/>
  <c r="H14" i="66"/>
  <c r="F14" i="66"/>
  <c r="F12" i="12" s="1"/>
  <c r="I13" i="66"/>
  <c r="H13" i="66"/>
  <c r="F13" i="66"/>
  <c r="F13" i="11" s="1"/>
  <c r="I12" i="66"/>
  <c r="H12" i="66"/>
  <c r="F12" i="66"/>
  <c r="F13" i="29" s="1"/>
  <c r="F13" i="64" l="1"/>
  <c r="J16" i="66"/>
  <c r="J20" i="66"/>
  <c r="J19" i="66"/>
  <c r="J15" i="66"/>
  <c r="J12" i="66"/>
  <c r="J14" i="66"/>
  <c r="J18" i="66"/>
  <c r="J22" i="66"/>
  <c r="J13" i="66"/>
  <c r="J17" i="66"/>
  <c r="J21" i="66"/>
  <c r="C11" i="18"/>
  <c r="D11" i="18"/>
  <c r="E11" i="18"/>
  <c r="B11" i="18"/>
  <c r="C11" i="43"/>
  <c r="D11" i="43"/>
  <c r="E11" i="43"/>
  <c r="B11" i="43"/>
  <c r="C12" i="64"/>
  <c r="D12" i="64"/>
  <c r="E12" i="64"/>
  <c r="B12" i="64"/>
  <c r="C11" i="16"/>
  <c r="D11" i="16"/>
  <c r="E11" i="16"/>
  <c r="B11" i="16"/>
  <c r="C12" i="54"/>
  <c r="D12" i="54"/>
  <c r="E12" i="54"/>
  <c r="B12" i="54"/>
  <c r="C12" i="15"/>
  <c r="D12" i="15"/>
  <c r="E12" i="15"/>
  <c r="B12" i="15"/>
  <c r="C12" i="37"/>
  <c r="D12" i="37"/>
  <c r="E12" i="37"/>
  <c r="B12" i="37"/>
  <c r="C11" i="13"/>
  <c r="D11" i="13"/>
  <c r="E11" i="13"/>
  <c r="B11" i="13"/>
  <c r="C11" i="12"/>
  <c r="D11" i="12"/>
  <c r="E11" i="12"/>
  <c r="B11" i="12"/>
  <c r="C12" i="11"/>
  <c r="D12" i="11"/>
  <c r="E12" i="11"/>
  <c r="B12" i="11"/>
  <c r="C12" i="29"/>
  <c r="D12" i="29"/>
  <c r="E12" i="29"/>
  <c r="B12" i="29"/>
  <c r="J23" i="66" l="1"/>
  <c r="F23" i="66" s="1"/>
  <c r="F12" i="65"/>
  <c r="F12" i="29" s="1"/>
  <c r="F13" i="65"/>
  <c r="F12" i="11" s="1"/>
  <c r="E23" i="65" l="1"/>
  <c r="C23" i="65"/>
  <c r="I22" i="65"/>
  <c r="H22" i="65"/>
  <c r="F22" i="65"/>
  <c r="F11" i="18" s="1"/>
  <c r="I21" i="65"/>
  <c r="H21" i="65"/>
  <c r="F21" i="65"/>
  <c r="F11" i="43" s="1"/>
  <c r="I20" i="65"/>
  <c r="H20" i="65"/>
  <c r="F20" i="65"/>
  <c r="F11" i="16" s="1"/>
  <c r="I19" i="65"/>
  <c r="H19" i="65"/>
  <c r="F19" i="65"/>
  <c r="F12" i="64" s="1"/>
  <c r="I18" i="65"/>
  <c r="H18" i="65"/>
  <c r="F18" i="65"/>
  <c r="F12" i="54" s="1"/>
  <c r="I17" i="65"/>
  <c r="H17" i="65"/>
  <c r="F17" i="65"/>
  <c r="F12" i="15" s="1"/>
  <c r="I16" i="65"/>
  <c r="H16" i="65"/>
  <c r="F16" i="65"/>
  <c r="F12" i="37" s="1"/>
  <c r="I15" i="65"/>
  <c r="H15" i="65"/>
  <c r="F15" i="65"/>
  <c r="F11" i="13" s="1"/>
  <c r="I14" i="65"/>
  <c r="H14" i="65"/>
  <c r="F14" i="65"/>
  <c r="F11" i="12" s="1"/>
  <c r="I13" i="65"/>
  <c r="H13" i="65"/>
  <c r="I12" i="65"/>
  <c r="H12" i="65"/>
  <c r="J21" i="65" l="1"/>
  <c r="J20" i="65"/>
  <c r="J19" i="65"/>
  <c r="J17" i="65"/>
  <c r="J15" i="65"/>
  <c r="J13" i="65"/>
  <c r="J12" i="65"/>
  <c r="J16" i="65"/>
  <c r="J14" i="65"/>
  <c r="J18" i="65"/>
  <c r="J22" i="65"/>
  <c r="C10" i="18"/>
  <c r="D10" i="18"/>
  <c r="E10" i="18"/>
  <c r="B10" i="18"/>
  <c r="C10" i="43"/>
  <c r="D10" i="43"/>
  <c r="E10" i="43"/>
  <c r="B10" i="43"/>
  <c r="C11" i="64"/>
  <c r="D11" i="64"/>
  <c r="E11" i="64"/>
  <c r="B11" i="64"/>
  <c r="C10" i="16"/>
  <c r="D10" i="16"/>
  <c r="E10" i="16"/>
  <c r="B10" i="16"/>
  <c r="C11" i="54"/>
  <c r="D11" i="54"/>
  <c r="E11" i="54"/>
  <c r="B11" i="54"/>
  <c r="C11" i="15"/>
  <c r="D11" i="15"/>
  <c r="E11" i="15"/>
  <c r="B11" i="15"/>
  <c r="C11" i="37"/>
  <c r="D11" i="37"/>
  <c r="E11" i="37"/>
  <c r="B11" i="37"/>
  <c r="C10" i="13"/>
  <c r="D10" i="13"/>
  <c r="E10" i="13"/>
  <c r="B10" i="13"/>
  <c r="C10" i="12"/>
  <c r="D10" i="12"/>
  <c r="E10" i="12"/>
  <c r="B10" i="12"/>
  <c r="C11" i="11"/>
  <c r="D11" i="11"/>
  <c r="E11" i="11"/>
  <c r="B11" i="11"/>
  <c r="C11" i="29"/>
  <c r="D11" i="29"/>
  <c r="E11" i="29"/>
  <c r="B11" i="29"/>
  <c r="J23" i="65" l="1"/>
  <c r="F23" i="65" s="1"/>
  <c r="G20" i="15"/>
  <c r="H20" i="15"/>
  <c r="I20" i="15"/>
  <c r="E23" i="39" l="1"/>
  <c r="C23" i="39"/>
  <c r="I19" i="39"/>
  <c r="H19" i="39"/>
  <c r="F19" i="39"/>
  <c r="F11" i="64" s="1"/>
  <c r="I18" i="39"/>
  <c r="H18" i="39"/>
  <c r="F18" i="39"/>
  <c r="F11" i="54" s="1"/>
  <c r="I21" i="39"/>
  <c r="H21" i="39"/>
  <c r="F21" i="39"/>
  <c r="F10" i="43" s="1"/>
  <c r="F17" i="39"/>
  <c r="F11" i="15" s="1"/>
  <c r="F16" i="39"/>
  <c r="F11" i="37" s="1"/>
  <c r="I22" i="39"/>
  <c r="H22" i="39"/>
  <c r="F22" i="39"/>
  <c r="F10" i="18" s="1"/>
  <c r="I20" i="39"/>
  <c r="H20" i="39"/>
  <c r="F20" i="39"/>
  <c r="F10" i="16" s="1"/>
  <c r="I16" i="39"/>
  <c r="H16" i="39"/>
  <c r="I17" i="39"/>
  <c r="H17" i="39"/>
  <c r="I15" i="39"/>
  <c r="H15" i="39"/>
  <c r="F15" i="39"/>
  <c r="F10" i="13" s="1"/>
  <c r="I14" i="39"/>
  <c r="H14" i="39"/>
  <c r="F14" i="39"/>
  <c r="F10" i="12" s="1"/>
  <c r="I13" i="39"/>
  <c r="H13" i="39"/>
  <c r="F13" i="39"/>
  <c r="F11" i="11" s="1"/>
  <c r="I12" i="39"/>
  <c r="H12" i="39"/>
  <c r="F12" i="39"/>
  <c r="F11" i="29" s="1"/>
  <c r="J14" i="39" l="1"/>
  <c r="J13" i="39"/>
  <c r="J20" i="39"/>
  <c r="J22" i="39"/>
  <c r="J17" i="39"/>
  <c r="J15" i="39"/>
  <c r="J18" i="39"/>
  <c r="J19" i="39"/>
  <c r="J16" i="39"/>
  <c r="J21" i="39"/>
  <c r="J12" i="39"/>
  <c r="J23" i="39" l="1"/>
  <c r="F23" i="39" s="1"/>
</calcChain>
</file>

<file path=xl/sharedStrings.xml><?xml version="1.0" encoding="utf-8"?>
<sst xmlns="http://schemas.openxmlformats.org/spreadsheetml/2006/main" count="449" uniqueCount="45">
  <si>
    <t>ENTITAT</t>
  </si>
  <si>
    <t>Diputació de Girona</t>
  </si>
  <si>
    <t>Organisme Autònom Dipsalut</t>
  </si>
  <si>
    <t>Organisme Autònom Xaloc</t>
  </si>
  <si>
    <t>Organisme Autònom Conservatori de Música Isaac Albéniz</t>
  </si>
  <si>
    <t>Consorci de les Vies Verdes</t>
  </si>
  <si>
    <t>Patronat de Turisme Costa Brava Girona, SA</t>
  </si>
  <si>
    <t>Fundació de la Casa de Cultura</t>
  </si>
  <si>
    <t>PMP GLOBAL</t>
  </si>
  <si>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</si>
  <si>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</si>
  <si>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</si>
  <si>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</si>
  <si>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</si>
  <si>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</si>
  <si>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PERÍODE MIG DE PAGAMENT A PROVEÏDORS</t>
  </si>
  <si>
    <t>Consorci de les Gavarres</t>
  </si>
  <si>
    <t>SUMAR, Serveis Públics d'Acció Social de Catalunya, SL</t>
  </si>
  <si>
    <t>Entitat Pública i Empresarial SEMEGA</t>
  </si>
  <si>
    <t>Consorci d'Aigües Costa Brava Girona</t>
  </si>
  <si>
    <t>REFERIT AL MES DE GENER DE 2022</t>
  </si>
  <si>
    <t>REFERIT AL MES DE FEBRER DE 2022</t>
  </si>
  <si>
    <t>REFERIT AL MES DE MARÇ DE  2022</t>
  </si>
  <si>
    <t>REFERIT AL MES DE ABRIL DE 2022</t>
  </si>
  <si>
    <t>REFERIT AL MES DE MAIG DE 2022</t>
  </si>
  <si>
    <t>REFERIT AL MES DE JUNY DE 2022</t>
  </si>
  <si>
    <t>REFERIT AL MES DE JULIOL DE 2022</t>
  </si>
  <si>
    <t>REFERIT AL MES D'AGOST DE 2022</t>
  </si>
  <si>
    <t>REFERIT AL MES DE SETEMBRE DE 2022</t>
  </si>
  <si>
    <t>REFERIT AL MES D'OCTUBRE DE 2022</t>
  </si>
  <si>
    <t>REFERIT AL MES DE NOVEMBRE DE 2022</t>
  </si>
  <si>
    <t>REFERIT AL MES DE DESEMBRE DE 2022</t>
  </si>
  <si>
    <t>PERÍODE MIG DE PAGAMENT A PROVEÏDORS 2022</t>
  </si>
  <si>
    <t>Gener 2022</t>
  </si>
  <si>
    <t>Febrer 2022</t>
  </si>
  <si>
    <t>Març 2022</t>
  </si>
  <si>
    <t>Abril 2022</t>
  </si>
  <si>
    <t>Maig 2022</t>
  </si>
  <si>
    <t>Juny 2022</t>
  </si>
  <si>
    <t>Juliol 2022</t>
  </si>
  <si>
    <t>Agost 2022</t>
  </si>
  <si>
    <t>Setembre 2022</t>
  </si>
  <si>
    <t>Octubre 2022</t>
  </si>
  <si>
    <t>Novembre 2022</t>
  </si>
  <si>
    <t>Desembre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</si>
</sst>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01F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center" indent="2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vertical="center"/>
    </xf>
    <xf numFmtId="4" fontId="0" fillId="0" borderId="1" xfId="0" applyNumberFormat="1" applyFill="1" applyBorder="1" applyAlignment="1">
      <alignment horizontal="right" vertical="center" indent="2"/>
    </xf>
    <xf numFmtId="0" fontId="0" fillId="0" borderId="0" xfId="0" applyFill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 indent="2"/>
    </xf>
    <xf numFmtId="4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right" vertical="center" indent="2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 indent="2"/>
    </xf>
    <xf numFmtId="4" fontId="0" fillId="2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" fontId="1" fillId="3" borderId="8" xfId="0" applyNumberFormat="1" applyFont="1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indent="2"/>
    </xf>
    <xf numFmtId="4" fontId="0" fillId="0" borderId="8" xfId="0" applyNumberFormat="1" applyFill="1" applyBorder="1" applyAlignment="1">
      <alignment horizontal="right" vertical="center" indent="2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indent="2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4" fontId="7" fillId="0" borderId="1" xfId="0" applyNumberFormat="1" applyFont="1" applyFill="1" applyBorder="1" applyAlignment="1">
      <alignment horizontal="right" vertical="center" indent="2"/>
    </xf>
    <xf numFmtId="4" fontId="7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right" vertical="center" indent="2"/>
    </xf>
    <xf numFmtId="0" fontId="5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8" fillId="0" borderId="0" xfId="0" applyFont="1"/>
    <xf numFmtId="4" fontId="8" fillId="0" borderId="0" xfId="0" applyNumberFormat="1" applyFont="1"/>
    <xf numFmtId="0" fontId="0" fillId="0" borderId="0" xfId="0" applyFill="1"/>
    <xf numFmtId="0" fontId="8" fillId="0" borderId="0" xfId="0" applyFont="1" applyFill="1"/>
    <xf numFmtId="4" fontId="8" fillId="0" borderId="0" xfId="0" applyNumberFormat="1" applyFont="1" applyFill="1"/>
    <xf numFmtId="4" fontId="0" fillId="0" borderId="1" xfId="0" applyNumberFormat="1" applyFont="1" applyFill="1" applyBorder="1" applyAlignment="1">
      <alignment horizontal="right" vertical="center" indent="2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 indent="2"/>
    </xf>
    <xf numFmtId="4" fontId="0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indent="2"/>
    </xf>
    <xf numFmtId="4" fontId="0" fillId="0" borderId="1" xfId="0" applyNumberForma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5</xdr:row>
      <xdr:rowOff>92074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9016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5</xdr:row>
      <xdr:rowOff>92074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9016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5</xdr:row>
      <xdr:rowOff>92074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9016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2171700</xdr:colOff>
      <xdr:row>4</xdr:row>
      <xdr:rowOff>85724</xdr:rowOff>
    </xdr:to>
    <xdr:pic>
      <xdr:nvPicPr>
        <xdr:cNvPr id="4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19050" y="0"/>
          <a:ext cx="2152650" cy="8477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2333625</xdr:colOff>
      <xdr:row>3</xdr:row>
      <xdr:rowOff>178454</xdr:rowOff>
    </xdr:to>
    <xdr:pic>
      <xdr:nvPicPr>
        <xdr:cNvPr id="3" name="Picture 1" descr="cap dipsal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774" t="47189"/>
        <a:stretch>
          <a:fillRect/>
        </a:stretch>
      </xdr:blipFill>
      <xdr:spPr bwMode="auto">
        <a:xfrm>
          <a:off x="0" y="47625"/>
          <a:ext cx="2333625" cy="70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1914525</xdr:colOff>
      <xdr:row>3</xdr:row>
      <xdr:rowOff>91943</xdr:rowOff>
    </xdr:to>
    <xdr:pic>
      <xdr:nvPicPr>
        <xdr:cNvPr id="4097" name="Picture 1" descr="cap xal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6821" b="8154"/>
        <a:stretch>
          <a:fillRect/>
        </a:stretch>
      </xdr:blipFill>
      <xdr:spPr bwMode="auto">
        <a:xfrm>
          <a:off x="0" y="28575"/>
          <a:ext cx="1914525" cy="634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2150268</xdr:colOff>
      <xdr:row>3</xdr:row>
      <xdr:rowOff>142874</xdr:rowOff>
    </xdr:to>
    <xdr:pic>
      <xdr:nvPicPr>
        <xdr:cNvPr id="5121" name="Picture 1" descr="cap conservat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5620" b="8154"/>
        <a:stretch>
          <a:fillRect/>
        </a:stretch>
      </xdr:blipFill>
      <xdr:spPr bwMode="auto">
        <a:xfrm>
          <a:off x="28575" y="28575"/>
          <a:ext cx="2121693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2374348</xdr:colOff>
      <xdr:row>4</xdr:row>
      <xdr:rowOff>57150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4348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2419351</xdr:colOff>
      <xdr:row>3</xdr:row>
      <xdr:rowOff>157917</xdr:rowOff>
    </xdr:to>
    <xdr:pic>
      <xdr:nvPicPr>
        <xdr:cNvPr id="1026" name="Picture 2" descr="marca vies ver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2419350" cy="72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2381248</xdr:colOff>
      <xdr:row>3</xdr:row>
      <xdr:rowOff>180974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81248" cy="75247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5</xdr:row>
      <xdr:rowOff>92074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0</xdr:rowOff>
    </xdr:from>
    <xdr:to>
      <xdr:col>0</xdr:col>
      <xdr:colOff>2076450</xdr:colOff>
      <xdr:row>3</xdr:row>
      <xdr:rowOff>85365</xdr:rowOff>
    </xdr:to>
    <xdr:pic>
      <xdr:nvPicPr>
        <xdr:cNvPr id="2049" name="Picture 1" descr="marca patronat turis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68"/>
        <a:stretch>
          <a:fillRect/>
        </a:stretch>
      </xdr:blipFill>
      <xdr:spPr bwMode="auto">
        <a:xfrm>
          <a:off x="28576" y="0"/>
          <a:ext cx="2047874" cy="656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2771775</xdr:colOff>
      <xdr:row>6</xdr:row>
      <xdr:rowOff>80101</xdr:rowOff>
    </xdr:to>
    <xdr:pic>
      <xdr:nvPicPr>
        <xdr:cNvPr id="2" name="Imatge 1" descr="cap seme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71775" cy="1223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2343149</xdr:colOff>
      <xdr:row>5</xdr:row>
      <xdr:rowOff>28574</xdr:rowOff>
    </xdr:to>
    <xdr:pic>
      <xdr:nvPicPr>
        <xdr:cNvPr id="3" name="0 Imagen" descr="SUMAR log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38099"/>
          <a:ext cx="2295525" cy="9429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2371725</xdr:colOff>
      <xdr:row>3</xdr:row>
      <xdr:rowOff>174393</xdr:rowOff>
    </xdr:to>
    <xdr:pic>
      <xdr:nvPicPr>
        <xdr:cNvPr id="6145" name="Picture 1" descr="cap casacul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19" t="45323"/>
        <a:stretch>
          <a:fillRect/>
        </a:stretch>
      </xdr:blipFill>
      <xdr:spPr bwMode="auto">
        <a:xfrm>
          <a:off x="19050" y="19050"/>
          <a:ext cx="2352675" cy="72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4</xdr:row>
      <xdr:rowOff>123824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5</xdr:row>
      <xdr:rowOff>92074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5</xdr:row>
      <xdr:rowOff>92074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8858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5</xdr:row>
      <xdr:rowOff>92074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9016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5</xdr:row>
      <xdr:rowOff>92074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9016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5</xdr:row>
      <xdr:rowOff>92074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9016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5</xdr:row>
      <xdr:rowOff>92074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2152650" cy="901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9:K26"/>
  <sheetViews>
    <sheetView showGridLines="0" view="pageBreakPreview" topLeftCell="A4" zoomScale="110" zoomScaleNormal="100" zoomScaleSheetLayoutView="110" workbookViewId="0">
      <selection activeCell="A10" sqref="A10:F10"/>
    </sheetView>
  </sheetViews>
  <sheetFormatPr defaultColWidth="11.42578125" defaultRowHeight="15" x14ac:dyDescent="0.25"/>
  <cols>
    <col min="1" max="1" width="54.42578125" style="14" customWidth="1"/>
    <col min="2" max="6" width="15.28515625" style="23" customWidth="1"/>
    <col min="7" max="7" width="11.42578125" style="14" customWidth="1"/>
    <col min="8" max="10" width="11.42578125" style="14" hidden="1" customWidth="1"/>
    <col min="11" max="16384" width="11.42578125" style="14"/>
  </cols>
  <sheetData>
    <row r="9" spans="1:10" ht="21" customHeight="1" x14ac:dyDescent="0.25">
      <c r="A9" s="63" t="s">
        <v>15</v>
      </c>
      <c r="B9" s="64"/>
      <c r="C9" s="64"/>
      <c r="D9" s="64"/>
      <c r="E9" s="64"/>
      <c r="F9" s="65"/>
    </row>
    <row r="10" spans="1:10" ht="21" customHeight="1" x14ac:dyDescent="0.25">
      <c r="A10" s="66" t="s">
        <v>20</v>
      </c>
      <c r="B10" s="67"/>
      <c r="C10" s="67"/>
      <c r="D10" s="67"/>
      <c r="E10" s="67"/>
      <c r="F10" s="68"/>
    </row>
    <row r="11" spans="1:10" s="15" customFormat="1" ht="60" x14ac:dyDescent="0.25">
      <c r="A11" s="6" t="s">
        <v>0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</row>
    <row r="12" spans="1:10" s="19" customFormat="1" ht="21.75" customHeight="1" x14ac:dyDescent="0.25">
      <c r="A12" s="16" t="s">
        <v>1</v>
      </c>
      <c r="B12" s="54">
        <v>15.28</v>
      </c>
      <c r="C12" s="55">
        <v>845343.88</v>
      </c>
      <c r="D12" s="54">
        <v>29.15</v>
      </c>
      <c r="E12" s="55">
        <v>643488.22</v>
      </c>
      <c r="F12" s="17">
        <f t="shared" ref="F12:F22" si="0">+((B12*C12)+(D12*E12))/(C12+E12)</f>
        <v>21.274753613520286</v>
      </c>
      <c r="H12" s="19">
        <f>+B12*C12</f>
        <v>12916854.486399999</v>
      </c>
      <c r="I12" s="19">
        <f>+D12*E12</f>
        <v>18757681.612999998</v>
      </c>
      <c r="J12" s="19">
        <f>+H12+I12</f>
        <v>31674536.099399999</v>
      </c>
    </row>
    <row r="13" spans="1:10" s="19" customFormat="1" ht="21.75" customHeight="1" x14ac:dyDescent="0.25">
      <c r="A13" s="16" t="s">
        <v>2</v>
      </c>
      <c r="B13" s="54">
        <v>30</v>
      </c>
      <c r="C13" s="55">
        <v>62652.28</v>
      </c>
      <c r="D13" s="54">
        <v>34.729999999999997</v>
      </c>
      <c r="E13" s="55">
        <v>280426.94</v>
      </c>
      <c r="F13" s="17">
        <f t="shared" si="0"/>
        <v>33.866219079663296</v>
      </c>
      <c r="H13" s="19">
        <f t="shared" ref="H13:H22" si="1">+B13*C13</f>
        <v>1879568.4</v>
      </c>
      <c r="I13" s="19">
        <f t="shared" ref="I13:I22" si="2">+D13*E13</f>
        <v>9739227.6261999998</v>
      </c>
      <c r="J13" s="19">
        <f t="shared" ref="J13:J22" si="3">+H13+I13</f>
        <v>11618796.0262</v>
      </c>
    </row>
    <row r="14" spans="1:10" s="19" customFormat="1" ht="21.75" customHeight="1" x14ac:dyDescent="0.25">
      <c r="A14" s="16" t="s">
        <v>3</v>
      </c>
      <c r="B14" s="17">
        <v>17.440000000000001</v>
      </c>
      <c r="C14" s="18">
        <v>48980.6</v>
      </c>
      <c r="D14" s="17">
        <v>31.06</v>
      </c>
      <c r="E14" s="18">
        <v>341398.05</v>
      </c>
      <c r="F14" s="17">
        <f t="shared" si="0"/>
        <v>29.351105899362068</v>
      </c>
      <c r="H14" s="19">
        <f t="shared" si="1"/>
        <v>854221.66399999999</v>
      </c>
      <c r="I14" s="19">
        <f t="shared" si="2"/>
        <v>10603823.432999998</v>
      </c>
      <c r="J14" s="19">
        <f t="shared" si="3"/>
        <v>11458045.096999999</v>
      </c>
    </row>
    <row r="15" spans="1:10" s="19" customFormat="1" ht="21.75" customHeight="1" x14ac:dyDescent="0.25">
      <c r="A15" s="16" t="s">
        <v>4</v>
      </c>
      <c r="B15" s="54">
        <v>0</v>
      </c>
      <c r="C15" s="55">
        <v>0</v>
      </c>
      <c r="D15" s="54">
        <v>16.809999999999999</v>
      </c>
      <c r="E15" s="55">
        <v>10320.39</v>
      </c>
      <c r="F15" s="54">
        <f t="shared" si="0"/>
        <v>16.809999999999999</v>
      </c>
      <c r="H15" s="19">
        <f t="shared" si="1"/>
        <v>0</v>
      </c>
      <c r="I15" s="19">
        <f t="shared" si="2"/>
        <v>173485.75589999999</v>
      </c>
      <c r="J15" s="19">
        <f t="shared" si="3"/>
        <v>173485.75589999999</v>
      </c>
    </row>
    <row r="16" spans="1:10" s="19" customFormat="1" ht="21.75" customHeight="1" x14ac:dyDescent="0.25">
      <c r="A16" s="16" t="s">
        <v>19</v>
      </c>
      <c r="B16" s="54">
        <v>0</v>
      </c>
      <c r="C16" s="55">
        <v>0</v>
      </c>
      <c r="D16" s="54">
        <v>33</v>
      </c>
      <c r="E16" s="55">
        <v>1028.5</v>
      </c>
      <c r="F16" s="54">
        <f>+((B16*C16)+(D16*E16))/(C16+E16)</f>
        <v>33</v>
      </c>
      <c r="H16" s="19">
        <f>+B16*C16</f>
        <v>0</v>
      </c>
      <c r="I16" s="19">
        <f>+D16*E16</f>
        <v>33940.5</v>
      </c>
      <c r="J16" s="19">
        <f>+H16+I16</f>
        <v>33940.5</v>
      </c>
    </row>
    <row r="17" spans="1:11" s="19" customFormat="1" ht="21.75" customHeight="1" x14ac:dyDescent="0.25">
      <c r="A17" s="16" t="s">
        <v>5</v>
      </c>
      <c r="B17" s="54">
        <v>18.89</v>
      </c>
      <c r="C17" s="55">
        <v>11159.8</v>
      </c>
      <c r="D17" s="54">
        <v>31.07</v>
      </c>
      <c r="E17" s="55">
        <v>33848.22</v>
      </c>
      <c r="F17" s="54">
        <f t="shared" si="0"/>
        <v>28.049952372932644</v>
      </c>
      <c r="H17" s="19">
        <f t="shared" si="1"/>
        <v>210808.622</v>
      </c>
      <c r="I17" s="19">
        <f t="shared" si="2"/>
        <v>1051664.1954000001</v>
      </c>
      <c r="J17" s="19">
        <f t="shared" si="3"/>
        <v>1262472.8174000001</v>
      </c>
    </row>
    <row r="18" spans="1:11" s="19" customFormat="1" ht="21.75" customHeight="1" x14ac:dyDescent="0.25">
      <c r="A18" s="16" t="s">
        <v>16</v>
      </c>
      <c r="B18" s="54">
        <v>20</v>
      </c>
      <c r="C18" s="55">
        <v>100</v>
      </c>
      <c r="D18" s="54">
        <v>0</v>
      </c>
      <c r="E18" s="55">
        <v>350.31</v>
      </c>
      <c r="F18" s="54">
        <f>+((B18*C18)+(D18*E18))/(C18+E18)</f>
        <v>4.4413848237880567</v>
      </c>
      <c r="H18" s="19">
        <f>+B18*C18</f>
        <v>2000</v>
      </c>
      <c r="I18" s="19">
        <f>+D18*E18</f>
        <v>0</v>
      </c>
      <c r="J18" s="19">
        <f>+H18+I18</f>
        <v>2000</v>
      </c>
    </row>
    <row r="19" spans="1:11" s="19" customFormat="1" ht="21.75" customHeight="1" x14ac:dyDescent="0.25">
      <c r="A19" s="16" t="s">
        <v>18</v>
      </c>
      <c r="B19" s="54">
        <v>33.43</v>
      </c>
      <c r="C19" s="55">
        <v>20928.38</v>
      </c>
      <c r="D19" s="54">
        <v>30.98</v>
      </c>
      <c r="E19" s="55">
        <v>15258.29</v>
      </c>
      <c r="F19" s="17">
        <f>+((B19*C19)+(D19*E19))/(C19+E19)</f>
        <v>32.396945272941672</v>
      </c>
      <c r="H19" s="19">
        <f>+B19*C19</f>
        <v>699635.74340000004</v>
      </c>
      <c r="I19" s="19">
        <f>+D19*E19</f>
        <v>472701.82420000003</v>
      </c>
      <c r="J19" s="19">
        <f>+H19+I19</f>
        <v>1172337.5676000002</v>
      </c>
      <c r="K19" s="24"/>
    </row>
    <row r="20" spans="1:11" s="19" customFormat="1" ht="21.75" customHeight="1" x14ac:dyDescent="0.25">
      <c r="A20" s="16" t="s">
        <v>6</v>
      </c>
      <c r="B20" s="20">
        <v>1.31</v>
      </c>
      <c r="C20" s="25">
        <v>38430.379999999997</v>
      </c>
      <c r="D20" s="20">
        <v>0</v>
      </c>
      <c r="E20" s="25">
        <v>0</v>
      </c>
      <c r="F20" s="20">
        <f>+((B20*C20)+(D20*E20))/(C20+E20)</f>
        <v>1.31</v>
      </c>
      <c r="H20" s="19">
        <f>+B20*C20</f>
        <v>50343.7978</v>
      </c>
      <c r="I20" s="19">
        <f>+D20*E20</f>
        <v>0</v>
      </c>
      <c r="J20" s="19">
        <f>+H20+I20</f>
        <v>50343.7978</v>
      </c>
    </row>
    <row r="21" spans="1:11" s="19" customFormat="1" ht="21.75" customHeight="1" x14ac:dyDescent="0.25">
      <c r="A21" s="26" t="s">
        <v>17</v>
      </c>
      <c r="B21" s="54">
        <v>26.18</v>
      </c>
      <c r="C21" s="55">
        <v>297183.39</v>
      </c>
      <c r="D21" s="54">
        <v>27.81</v>
      </c>
      <c r="E21" s="55">
        <v>392777.93</v>
      </c>
      <c r="F21" s="54">
        <f>+((B21*C21)+(D21*E21))/(C21+E21)</f>
        <v>27.107918721443685</v>
      </c>
      <c r="H21" s="19">
        <f>+B21*C21</f>
        <v>7780261.1502</v>
      </c>
      <c r="I21" s="19">
        <f>+D21*E21</f>
        <v>10923154.233299999</v>
      </c>
      <c r="J21" s="19">
        <f>+H21+I21</f>
        <v>18703415.383499999</v>
      </c>
    </row>
    <row r="22" spans="1:11" s="19" customFormat="1" ht="21.75" customHeight="1" x14ac:dyDescent="0.25">
      <c r="A22" s="16" t="s">
        <v>7</v>
      </c>
      <c r="B22" s="17">
        <v>14.16</v>
      </c>
      <c r="C22" s="18">
        <v>15936.45</v>
      </c>
      <c r="D22" s="17">
        <v>15.44</v>
      </c>
      <c r="E22" s="18">
        <v>11768.72</v>
      </c>
      <c r="F22" s="17">
        <f t="shared" si="0"/>
        <v>14.703723846487858</v>
      </c>
      <c r="H22" s="19">
        <f t="shared" si="1"/>
        <v>225660.13200000001</v>
      </c>
      <c r="I22" s="19">
        <f t="shared" si="2"/>
        <v>181709.03679999997</v>
      </c>
      <c r="J22" s="19">
        <f t="shared" si="3"/>
        <v>407369.16879999998</v>
      </c>
    </row>
    <row r="23" spans="1:11" s="4" customFormat="1" ht="21.75" customHeight="1" x14ac:dyDescent="0.25">
      <c r="A23" s="69" t="s">
        <v>8</v>
      </c>
      <c r="B23" s="70"/>
      <c r="C23" s="21">
        <f>SUM(C12:C22)</f>
        <v>1340715.1599999999</v>
      </c>
      <c r="D23" s="21"/>
      <c r="E23" s="21">
        <f>SUM(E12:E22)</f>
        <v>1730665.5699999998</v>
      </c>
      <c r="F23" s="22">
        <f>+J23/(E23+C23)</f>
        <v>24.925839205092625</v>
      </c>
      <c r="J23" s="4">
        <f>SUM(J12:J22)</f>
        <v>76556742.213599995</v>
      </c>
    </row>
    <row r="24" spans="1:11" ht="24" customHeight="1" x14ac:dyDescent="0.25">
      <c r="A24" s="71"/>
      <c r="B24" s="71"/>
      <c r="C24" s="71"/>
      <c r="D24" s="71"/>
      <c r="E24" s="71"/>
      <c r="F24" s="71"/>
    </row>
    <row r="26" spans="1:11" x14ac:dyDescent="0.25">
      <c r="A26" s="34"/>
    </row>
  </sheetData>
  <mergeCells count="4">
    <mergeCell ref="A9:F9"/>
    <mergeCell ref="A10:F10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9:L26"/>
  <sheetViews>
    <sheetView showGridLines="0" view="pageBreakPreview" zoomScale="115" zoomScaleNormal="100" zoomScaleSheetLayoutView="115" workbookViewId="0">
      <selection activeCell="B5" sqref="B5"/>
    </sheetView>
  </sheetViews>
  <sheetFormatPr defaultColWidth="11.42578125" defaultRowHeight="12.75" x14ac:dyDescent="0.25"/>
  <cols>
    <col min="1" max="1" width="54.42578125" style="34" customWidth="1"/>
    <col min="2" max="6" width="15.28515625" style="48" customWidth="1"/>
    <col min="7" max="7" width="11.42578125" style="34" customWidth="1"/>
    <col min="8" max="10" width="11.42578125" style="34" hidden="1" customWidth="1"/>
    <col min="11" max="16384" width="11.42578125" style="34"/>
  </cols>
  <sheetData>
    <row r="9" spans="1:12" ht="21" customHeight="1" x14ac:dyDescent="0.25">
      <c r="A9" s="72" t="s">
        <v>15</v>
      </c>
      <c r="B9" s="73"/>
      <c r="C9" s="73"/>
      <c r="D9" s="73"/>
      <c r="E9" s="73"/>
      <c r="F9" s="74"/>
    </row>
    <row r="10" spans="1:12" ht="21" customHeight="1" x14ac:dyDescent="0.25">
      <c r="A10" s="75" t="s">
        <v>29</v>
      </c>
      <c r="B10" s="76"/>
      <c r="C10" s="76"/>
      <c r="D10" s="76"/>
      <c r="E10" s="76"/>
      <c r="F10" s="77"/>
    </row>
    <row r="11" spans="1:12" s="37" customFormat="1" ht="51" x14ac:dyDescent="0.25">
      <c r="A11" s="35" t="s">
        <v>0</v>
      </c>
      <c r="B11" s="36" t="s">
        <v>10</v>
      </c>
      <c r="C11" s="36" t="s">
        <v>11</v>
      </c>
      <c r="D11" s="36" t="s">
        <v>12</v>
      </c>
      <c r="E11" s="36" t="s">
        <v>13</v>
      </c>
      <c r="F11" s="36" t="s">
        <v>14</v>
      </c>
    </row>
    <row r="12" spans="1:12" s="41" customFormat="1" ht="21.75" customHeight="1" x14ac:dyDescent="0.25">
      <c r="A12" s="38" t="s">
        <v>1</v>
      </c>
      <c r="B12" s="39">
        <v>10.39</v>
      </c>
      <c r="C12" s="40">
        <v>844463.62</v>
      </c>
      <c r="D12" s="39">
        <v>13.19</v>
      </c>
      <c r="E12" s="40">
        <v>398564.42</v>
      </c>
      <c r="F12" s="39">
        <f t="shared" ref="F12:F22" si="0">+((B12*C12)+(D12*E12))/(C12+E12)</f>
        <v>11.287791795589744</v>
      </c>
      <c r="H12" s="41">
        <f>+B12*C12</f>
        <v>8773977.0118000004</v>
      </c>
      <c r="I12" s="41">
        <f>+D12*E12</f>
        <v>5257064.6997999996</v>
      </c>
      <c r="J12" s="41">
        <f>+H12+I12</f>
        <v>14031041.7116</v>
      </c>
    </row>
    <row r="13" spans="1:12" s="41" customFormat="1" ht="21.75" customHeight="1" x14ac:dyDescent="0.3">
      <c r="A13" s="38" t="s">
        <v>2</v>
      </c>
      <c r="B13" s="39">
        <v>12.32</v>
      </c>
      <c r="C13" s="40">
        <v>232406.73</v>
      </c>
      <c r="D13" s="39">
        <v>6.84</v>
      </c>
      <c r="E13" s="40">
        <v>253661.1</v>
      </c>
      <c r="F13" s="39">
        <f t="shared" si="0"/>
        <v>9.4601875577735726</v>
      </c>
      <c r="H13" s="41">
        <f t="shared" ref="H13:H22" si="1">+B13*C13</f>
        <v>2863250.9136000001</v>
      </c>
      <c r="I13" s="41">
        <f t="shared" ref="I13:I22" si="2">+D13*E13</f>
        <v>1735041.9240000001</v>
      </c>
      <c r="J13" s="41">
        <f t="shared" ref="J13:J22" si="3">+H13+I13</f>
        <v>4598292.8376000002</v>
      </c>
      <c r="L13" s="52"/>
    </row>
    <row r="14" spans="1:12" s="41" customFormat="1" ht="21.75" customHeight="1" x14ac:dyDescent="0.25">
      <c r="A14" s="38" t="s">
        <v>3</v>
      </c>
      <c r="B14" s="39">
        <v>20.67</v>
      </c>
      <c r="C14" s="40">
        <v>384423.43</v>
      </c>
      <c r="D14" s="39">
        <v>11.58</v>
      </c>
      <c r="E14" s="40">
        <v>86133.53</v>
      </c>
      <c r="F14" s="39">
        <f t="shared" si="0"/>
        <v>19.006112619182172</v>
      </c>
      <c r="H14" s="41">
        <f t="shared" si="1"/>
        <v>7946032.2981000002</v>
      </c>
      <c r="I14" s="41">
        <f t="shared" si="2"/>
        <v>997426.27740000002</v>
      </c>
      <c r="J14" s="41">
        <f t="shared" si="3"/>
        <v>8943458.5755000003</v>
      </c>
      <c r="L14" s="51"/>
    </row>
    <row r="15" spans="1:12" s="41" customFormat="1" ht="21.75" customHeight="1" x14ac:dyDescent="0.25">
      <c r="A15" s="38" t="s">
        <v>4</v>
      </c>
      <c r="B15" s="39">
        <v>14.57</v>
      </c>
      <c r="C15" s="40">
        <v>53808.08</v>
      </c>
      <c r="D15" s="39">
        <v>5</v>
      </c>
      <c r="E15" s="40">
        <v>2458.42</v>
      </c>
      <c r="F15" s="39">
        <f t="shared" si="0"/>
        <v>14.151863464050544</v>
      </c>
      <c r="H15" s="41">
        <f t="shared" si="1"/>
        <v>783983.72560000001</v>
      </c>
      <c r="I15" s="41">
        <f t="shared" si="2"/>
        <v>12292.1</v>
      </c>
      <c r="J15" s="41">
        <f t="shared" si="3"/>
        <v>796275.82559999998</v>
      </c>
      <c r="L15" s="51"/>
    </row>
    <row r="16" spans="1:12" s="41" customFormat="1" ht="21.75" customHeight="1" x14ac:dyDescent="0.25">
      <c r="A16" s="38" t="s">
        <v>19</v>
      </c>
      <c r="B16" s="39">
        <v>16.45</v>
      </c>
      <c r="C16" s="40">
        <v>1375324.52</v>
      </c>
      <c r="D16" s="39">
        <v>4.88</v>
      </c>
      <c r="E16" s="40">
        <v>51230.49</v>
      </c>
      <c r="F16" s="39">
        <f>+((B16*C16)+(D16*E16))/(C16+E16)</f>
        <v>16.034497783019248</v>
      </c>
      <c r="H16" s="41">
        <f>+B16*C16</f>
        <v>22624088.353999998</v>
      </c>
      <c r="I16" s="41">
        <f>+D16*E16</f>
        <v>250004.79119999998</v>
      </c>
      <c r="J16" s="41">
        <f>+H16+I16</f>
        <v>22874093.145199999</v>
      </c>
      <c r="L16" s="51"/>
    </row>
    <row r="17" spans="1:12" s="41" customFormat="1" ht="21.75" customHeight="1" x14ac:dyDescent="0.3">
      <c r="A17" s="38" t="s">
        <v>5</v>
      </c>
      <c r="B17" s="39">
        <v>14.69</v>
      </c>
      <c r="C17" s="40">
        <v>42677.81</v>
      </c>
      <c r="D17" s="39">
        <v>3.26</v>
      </c>
      <c r="E17" s="40">
        <v>13306.17</v>
      </c>
      <c r="F17" s="39">
        <f t="shared" si="0"/>
        <v>11.973338499692233</v>
      </c>
      <c r="H17" s="41">
        <f t="shared" si="1"/>
        <v>626937.02889999992</v>
      </c>
      <c r="I17" s="41">
        <f t="shared" si="2"/>
        <v>43378.114199999996</v>
      </c>
      <c r="J17" s="41">
        <f t="shared" si="3"/>
        <v>670315.14309999987</v>
      </c>
      <c r="L17" s="53"/>
    </row>
    <row r="18" spans="1:12" s="41" customFormat="1" ht="21.75" customHeight="1" x14ac:dyDescent="0.25">
      <c r="A18" s="38" t="s">
        <v>16</v>
      </c>
      <c r="B18" s="39">
        <v>9.94</v>
      </c>
      <c r="C18" s="40">
        <v>66747.710000000006</v>
      </c>
      <c r="D18" s="39">
        <v>110.81</v>
      </c>
      <c r="E18" s="40">
        <v>1414.95</v>
      </c>
      <c r="F18" s="39">
        <f t="shared" si="0"/>
        <v>12.033903120858252</v>
      </c>
      <c r="H18" s="41">
        <f>+B18*C18</f>
        <v>663472.23739999998</v>
      </c>
      <c r="I18" s="41">
        <f>+D18*E18</f>
        <v>156790.60950000002</v>
      </c>
      <c r="J18" s="41">
        <f>+H18+I18</f>
        <v>820262.8469</v>
      </c>
      <c r="L18" s="51"/>
    </row>
    <row r="19" spans="1:12" s="41" customFormat="1" ht="21.75" customHeight="1" x14ac:dyDescent="0.25">
      <c r="A19" s="38" t="s">
        <v>18</v>
      </c>
      <c r="B19" s="61">
        <v>16.82</v>
      </c>
      <c r="C19" s="62">
        <v>45996.07</v>
      </c>
      <c r="D19" s="61">
        <v>13.31</v>
      </c>
      <c r="E19" s="62">
        <v>10808.19</v>
      </c>
      <c r="F19" s="39">
        <f>+((B19*C19)+(D19*E19))/(C19+E19)</f>
        <v>16.152149615187312</v>
      </c>
      <c r="H19" s="41">
        <f>+B19*C19</f>
        <v>773653.89740000002</v>
      </c>
      <c r="I19" s="41">
        <f>+D19*E19</f>
        <v>143857.00890000002</v>
      </c>
      <c r="J19" s="41">
        <f>+H19+I19</f>
        <v>917510.90630000003</v>
      </c>
      <c r="K19" s="42"/>
      <c r="L19" s="51"/>
    </row>
    <row r="20" spans="1:12" s="41" customFormat="1" ht="21.75" customHeight="1" x14ac:dyDescent="0.3">
      <c r="A20" s="38" t="s">
        <v>6</v>
      </c>
      <c r="B20" s="43">
        <v>3.44</v>
      </c>
      <c r="C20" s="44">
        <v>275013.53999999998</v>
      </c>
      <c r="D20" s="43">
        <v>3</v>
      </c>
      <c r="E20" s="44">
        <v>1945.02</v>
      </c>
      <c r="F20" s="39">
        <f>+((B20*C20)+(D20*E20))/(C20+E20)</f>
        <v>3.4369099752685024</v>
      </c>
      <c r="H20" s="41">
        <f>+B20*C20</f>
        <v>946046.57759999996</v>
      </c>
      <c r="I20" s="41">
        <f>+D20*E20</f>
        <v>5835.0599999999995</v>
      </c>
      <c r="J20" s="41">
        <f>+H20+I20</f>
        <v>951881.63760000002</v>
      </c>
      <c r="L20" s="52"/>
    </row>
    <row r="21" spans="1:12" s="41" customFormat="1" ht="21.75" customHeight="1" x14ac:dyDescent="0.25">
      <c r="A21" s="38" t="s">
        <v>17</v>
      </c>
      <c r="B21" s="39">
        <v>34.119999999999997</v>
      </c>
      <c r="C21" s="40">
        <v>371997.69</v>
      </c>
      <c r="D21" s="39">
        <v>25.06</v>
      </c>
      <c r="E21" s="40">
        <v>418086.40000000002</v>
      </c>
      <c r="F21" s="39">
        <f>+((B21*C21)+(D21*E21))/(C21+E21)</f>
        <v>29.325747297100992</v>
      </c>
      <c r="H21" s="41">
        <f>+B21*C21</f>
        <v>12692561.182799999</v>
      </c>
      <c r="I21" s="41">
        <f>+D21*E21</f>
        <v>10477245.184</v>
      </c>
      <c r="J21" s="41">
        <f>+H21+I21</f>
        <v>23169806.366799999</v>
      </c>
      <c r="L21" s="51"/>
    </row>
    <row r="22" spans="1:12" s="41" customFormat="1" ht="21.75" customHeight="1" x14ac:dyDescent="0.25">
      <c r="A22" s="38" t="s">
        <v>7</v>
      </c>
      <c r="B22" s="39">
        <v>6.11</v>
      </c>
      <c r="C22" s="40">
        <v>33561.300000000003</v>
      </c>
      <c r="D22" s="39">
        <v>15.85</v>
      </c>
      <c r="E22" s="40">
        <v>1025.73</v>
      </c>
      <c r="F22" s="39">
        <f t="shared" si="0"/>
        <v>6.3988542381349305</v>
      </c>
      <c r="H22" s="41">
        <f t="shared" si="1"/>
        <v>205059.54300000003</v>
      </c>
      <c r="I22" s="41">
        <f t="shared" si="2"/>
        <v>16257.8205</v>
      </c>
      <c r="J22" s="41">
        <f t="shared" si="3"/>
        <v>221317.36350000004</v>
      </c>
      <c r="L22" s="51"/>
    </row>
    <row r="23" spans="1:12" s="47" customFormat="1" ht="21.75" customHeight="1" x14ac:dyDescent="0.3">
      <c r="A23" s="78" t="s">
        <v>8</v>
      </c>
      <c r="B23" s="79"/>
      <c r="C23" s="45">
        <f>SUM(C12:C22)</f>
        <v>3726420.4999999995</v>
      </c>
      <c r="D23" s="45"/>
      <c r="E23" s="45">
        <f>SUM(E12:E22)</f>
        <v>1238634.42</v>
      </c>
      <c r="F23" s="46">
        <f>+J23/(E23+C23)</f>
        <v>15.708639202665656</v>
      </c>
      <c r="J23" s="47">
        <f>SUM(J12:J22)</f>
        <v>77994256.359699994</v>
      </c>
      <c r="L23" s="50"/>
    </row>
    <row r="24" spans="1:12" ht="24" customHeight="1" x14ac:dyDescent="0.3">
      <c r="A24" s="80"/>
      <c r="B24" s="80"/>
      <c r="C24" s="80"/>
      <c r="D24" s="80"/>
      <c r="E24" s="80"/>
      <c r="F24" s="80"/>
      <c r="L24" s="49"/>
    </row>
    <row r="25" spans="1:12" ht="16.5" x14ac:dyDescent="0.3">
      <c r="L25" s="49"/>
    </row>
    <row r="26" spans="1:12" ht="16.5" x14ac:dyDescent="0.3">
      <c r="L26" s="49"/>
    </row>
  </sheetData>
  <mergeCells count="4">
    <mergeCell ref="A9:F9"/>
    <mergeCell ref="A10:F10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9:L26"/>
  <sheetViews>
    <sheetView showGridLines="0" view="pageBreakPreview" zoomScale="110" zoomScaleNormal="100" zoomScaleSheetLayoutView="110" workbookViewId="0">
      <selection activeCell="M14" sqref="M14"/>
    </sheetView>
  </sheetViews>
  <sheetFormatPr defaultColWidth="11.42578125" defaultRowHeight="12.75" x14ac:dyDescent="0.25"/>
  <cols>
    <col min="1" max="1" width="54.42578125" style="34" customWidth="1"/>
    <col min="2" max="6" width="15.28515625" style="48" customWidth="1"/>
    <col min="7" max="7" width="11.42578125" style="34" customWidth="1"/>
    <col min="8" max="10" width="11.42578125" style="34" hidden="1" customWidth="1"/>
    <col min="11" max="16384" width="11.42578125" style="34"/>
  </cols>
  <sheetData>
    <row r="9" spans="1:12" ht="17.25" customHeight="1" x14ac:dyDescent="0.25">
      <c r="A9" s="72" t="s">
        <v>15</v>
      </c>
      <c r="B9" s="73"/>
      <c r="C9" s="73"/>
      <c r="D9" s="73"/>
      <c r="E9" s="73"/>
      <c r="F9" s="74"/>
    </row>
    <row r="10" spans="1:12" ht="17.25" customHeight="1" x14ac:dyDescent="0.25">
      <c r="A10" s="75" t="s">
        <v>30</v>
      </c>
      <c r="B10" s="76"/>
      <c r="C10" s="76"/>
      <c r="D10" s="76"/>
      <c r="E10" s="76"/>
      <c r="F10" s="77"/>
    </row>
    <row r="11" spans="1:12" s="37" customFormat="1" ht="51" x14ac:dyDescent="0.25">
      <c r="A11" s="35" t="s">
        <v>0</v>
      </c>
      <c r="B11" s="36" t="s">
        <v>10</v>
      </c>
      <c r="C11" s="36" t="s">
        <v>11</v>
      </c>
      <c r="D11" s="36" t="s">
        <v>12</v>
      </c>
      <c r="E11" s="36" t="s">
        <v>13</v>
      </c>
      <c r="F11" s="36" t="s">
        <v>14</v>
      </c>
    </row>
    <row r="12" spans="1:12" s="41" customFormat="1" ht="21.75" customHeight="1" x14ac:dyDescent="0.25">
      <c r="A12" s="38" t="s">
        <v>1</v>
      </c>
      <c r="B12" s="39">
        <v>8.32</v>
      </c>
      <c r="C12" s="40">
        <v>1672806.75</v>
      </c>
      <c r="D12" s="39">
        <v>6.23</v>
      </c>
      <c r="E12" s="40">
        <v>755408.31</v>
      </c>
      <c r="F12" s="39">
        <f>+((B12*C12)+(D12*E12))/(C12+E12)</f>
        <v>7.669809086555949</v>
      </c>
      <c r="H12" s="41">
        <f>+B12*C12</f>
        <v>13917752.16</v>
      </c>
      <c r="I12" s="41">
        <f>+D12*E12</f>
        <v>4706193.7713000011</v>
      </c>
      <c r="J12" s="41">
        <f>+H12+I12</f>
        <v>18623945.931299999</v>
      </c>
    </row>
    <row r="13" spans="1:12" s="41" customFormat="1" ht="21.75" customHeight="1" x14ac:dyDescent="0.3">
      <c r="A13" s="38" t="s">
        <v>2</v>
      </c>
      <c r="B13" s="39">
        <v>11.94</v>
      </c>
      <c r="C13" s="40">
        <v>454755.78</v>
      </c>
      <c r="D13" s="39">
        <v>3.65</v>
      </c>
      <c r="E13" s="40">
        <v>260725.68</v>
      </c>
      <c r="F13" s="39">
        <f t="shared" ref="F13:F22" si="0">+((B13*C13)+(D13*E13))/(C13+E13)</f>
        <v>8.9190749194255847</v>
      </c>
      <c r="H13" s="41">
        <f t="shared" ref="H13:H22" si="1">+B13*C13</f>
        <v>5429784.0131999999</v>
      </c>
      <c r="I13" s="41">
        <f t="shared" ref="I13:I22" si="2">+D13*E13</f>
        <v>951648.73199999996</v>
      </c>
      <c r="J13" s="41">
        <f t="shared" ref="J13:J22" si="3">+H13+I13</f>
        <v>6381432.7451999998</v>
      </c>
      <c r="L13" s="52"/>
    </row>
    <row r="14" spans="1:12" s="41" customFormat="1" ht="21.75" customHeight="1" x14ac:dyDescent="0.25">
      <c r="A14" s="38" t="s">
        <v>3</v>
      </c>
      <c r="B14" s="39">
        <v>6.89</v>
      </c>
      <c r="C14" s="40">
        <v>466506.03</v>
      </c>
      <c r="D14" s="39">
        <v>10.52</v>
      </c>
      <c r="E14" s="40">
        <v>15446.71</v>
      </c>
      <c r="F14" s="39">
        <f t="shared" si="0"/>
        <v>7.0063424390947535</v>
      </c>
      <c r="H14" s="41">
        <f t="shared" si="1"/>
        <v>3214226.5466999998</v>
      </c>
      <c r="I14" s="41">
        <f t="shared" si="2"/>
        <v>162499.38919999998</v>
      </c>
      <c r="J14" s="41">
        <f t="shared" si="3"/>
        <v>3376725.9358999999</v>
      </c>
      <c r="L14" s="51"/>
    </row>
    <row r="15" spans="1:12" s="41" customFormat="1" ht="21.75" customHeight="1" x14ac:dyDescent="0.25">
      <c r="A15" s="38" t="s">
        <v>4</v>
      </c>
      <c r="B15" s="39">
        <v>7.57</v>
      </c>
      <c r="C15" s="40">
        <v>25221.22</v>
      </c>
      <c r="D15" s="39">
        <v>3.79</v>
      </c>
      <c r="E15" s="40">
        <v>5165.26</v>
      </c>
      <c r="F15" s="39">
        <f t="shared" si="0"/>
        <v>6.9274549339048157</v>
      </c>
      <c r="H15" s="41">
        <f t="shared" si="1"/>
        <v>190924.63540000003</v>
      </c>
      <c r="I15" s="41">
        <f t="shared" si="2"/>
        <v>19576.3354</v>
      </c>
      <c r="J15" s="41">
        <f t="shared" si="3"/>
        <v>210500.97080000004</v>
      </c>
      <c r="L15" s="51"/>
    </row>
    <row r="16" spans="1:12" s="41" customFormat="1" ht="21.75" customHeight="1" x14ac:dyDescent="0.25">
      <c r="A16" s="38" t="s">
        <v>19</v>
      </c>
      <c r="B16" s="39">
        <v>11.42</v>
      </c>
      <c r="C16" s="40">
        <v>2303290.09</v>
      </c>
      <c r="D16" s="39">
        <v>4.26</v>
      </c>
      <c r="E16" s="40">
        <v>127123.79</v>
      </c>
      <c r="F16" s="39">
        <f>+((B16*C16)+(D16*E16))/(C16+E16)</f>
        <v>11.045493277548266</v>
      </c>
      <c r="H16" s="41">
        <f>+B16*C16</f>
        <v>26303572.827799998</v>
      </c>
      <c r="I16" s="41">
        <f>+D16*E16</f>
        <v>541547.34539999999</v>
      </c>
      <c r="J16" s="41">
        <f>+H16+I16</f>
        <v>26845120.173199996</v>
      </c>
      <c r="L16" s="51"/>
    </row>
    <row r="17" spans="1:12" s="41" customFormat="1" ht="21.75" customHeight="1" x14ac:dyDescent="0.3">
      <c r="A17" s="38" t="s">
        <v>5</v>
      </c>
      <c r="B17" s="39">
        <v>6.76</v>
      </c>
      <c r="C17" s="40">
        <v>52792.06</v>
      </c>
      <c r="D17" s="39">
        <v>15.41</v>
      </c>
      <c r="E17" s="40">
        <v>16226.59</v>
      </c>
      <c r="F17" s="39">
        <f t="shared" si="0"/>
        <v>8.7936532734268216</v>
      </c>
      <c r="H17" s="41">
        <f t="shared" si="1"/>
        <v>356874.32559999998</v>
      </c>
      <c r="I17" s="41">
        <f t="shared" si="2"/>
        <v>250051.7519</v>
      </c>
      <c r="J17" s="41">
        <f t="shared" si="3"/>
        <v>606926.07750000001</v>
      </c>
      <c r="L17" s="53"/>
    </row>
    <row r="18" spans="1:12" s="41" customFormat="1" ht="21.75" customHeight="1" x14ac:dyDescent="0.25">
      <c r="A18" s="38" t="s">
        <v>16</v>
      </c>
      <c r="B18" s="39">
        <v>16.03</v>
      </c>
      <c r="C18" s="40">
        <v>36184.17</v>
      </c>
      <c r="D18" s="39">
        <v>16.28</v>
      </c>
      <c r="E18" s="40">
        <v>48768.480000000003</v>
      </c>
      <c r="F18" s="39">
        <f t="shared" si="0"/>
        <v>16.173516653100286</v>
      </c>
      <c r="H18" s="41">
        <f>+B18*C18</f>
        <v>580032.24510000006</v>
      </c>
      <c r="I18" s="41">
        <f>+D18*E18</f>
        <v>793950.85440000007</v>
      </c>
      <c r="J18" s="41">
        <f>+H18+I18</f>
        <v>1373983.0995</v>
      </c>
      <c r="L18" s="51"/>
    </row>
    <row r="19" spans="1:12" s="41" customFormat="1" ht="21.75" customHeight="1" x14ac:dyDescent="0.25">
      <c r="A19" s="38" t="s">
        <v>18</v>
      </c>
      <c r="B19" s="39">
        <v>23.89</v>
      </c>
      <c r="C19" s="40">
        <v>9843.42</v>
      </c>
      <c r="D19" s="39">
        <v>14.47</v>
      </c>
      <c r="E19" s="40">
        <v>12601.77</v>
      </c>
      <c r="F19" s="39">
        <f>+((B19*C19)+(D19*E19))/(C19+E19)</f>
        <v>18.601175383233556</v>
      </c>
      <c r="H19" s="41">
        <f>+B19*C19</f>
        <v>235159.30379999999</v>
      </c>
      <c r="I19" s="41">
        <f>+D19*E19</f>
        <v>182347.61190000002</v>
      </c>
      <c r="J19" s="41">
        <f>+H19+I19</f>
        <v>417506.91570000001</v>
      </c>
      <c r="K19" s="42"/>
      <c r="L19" s="51"/>
    </row>
    <row r="20" spans="1:12" s="41" customFormat="1" ht="21.75" customHeight="1" x14ac:dyDescent="0.3">
      <c r="A20" s="38" t="s">
        <v>6</v>
      </c>
      <c r="B20" s="43">
        <v>3.28</v>
      </c>
      <c r="C20" s="44">
        <v>450637.19</v>
      </c>
      <c r="D20" s="43">
        <v>0</v>
      </c>
      <c r="E20" s="44">
        <v>757.06</v>
      </c>
      <c r="F20" s="39">
        <f>+((B20*C20)+(D20*E20))/(C20+E20)</f>
        <v>3.2744989179636201</v>
      </c>
      <c r="H20" s="41">
        <f>+B20*C20</f>
        <v>1478089.9831999999</v>
      </c>
      <c r="I20" s="41">
        <f>+D20*E20</f>
        <v>0</v>
      </c>
      <c r="J20" s="41">
        <f>+H20+I20</f>
        <v>1478089.9831999999</v>
      </c>
      <c r="L20" s="52"/>
    </row>
    <row r="21" spans="1:12" s="41" customFormat="1" ht="21.75" customHeight="1" x14ac:dyDescent="0.25">
      <c r="A21" s="38" t="s">
        <v>17</v>
      </c>
      <c r="B21" s="39">
        <v>28.24</v>
      </c>
      <c r="C21" s="40">
        <v>368049.82</v>
      </c>
      <c r="D21" s="39">
        <v>26.87</v>
      </c>
      <c r="E21" s="40">
        <v>367446.84</v>
      </c>
      <c r="F21" s="39">
        <f>+((B21*C21)+(D21*E21))/(C21+E21)</f>
        <v>27.555561581476116</v>
      </c>
      <c r="H21" s="41">
        <f>+B21*C21</f>
        <v>10393726.9168</v>
      </c>
      <c r="I21" s="41">
        <f>+D21*E21</f>
        <v>9873296.5908000004</v>
      </c>
      <c r="J21" s="41">
        <f>+H21+I21</f>
        <v>20267023.507600002</v>
      </c>
      <c r="L21" s="51"/>
    </row>
    <row r="22" spans="1:12" s="41" customFormat="1" ht="21.75" customHeight="1" x14ac:dyDescent="0.25">
      <c r="A22" s="38" t="s">
        <v>7</v>
      </c>
      <c r="B22" s="39">
        <v>5.17</v>
      </c>
      <c r="C22" s="40">
        <v>64420.14</v>
      </c>
      <c r="D22" s="39">
        <v>6.1</v>
      </c>
      <c r="E22" s="40">
        <v>17908.669999999998</v>
      </c>
      <c r="F22" s="39">
        <f t="shared" si="0"/>
        <v>5.3722993299672375</v>
      </c>
      <c r="H22" s="41">
        <f t="shared" si="1"/>
        <v>333052.1238</v>
      </c>
      <c r="I22" s="41">
        <f t="shared" si="2"/>
        <v>109242.88699999999</v>
      </c>
      <c r="J22" s="41">
        <f t="shared" si="3"/>
        <v>442295.01079999999</v>
      </c>
      <c r="L22" s="51"/>
    </row>
    <row r="23" spans="1:12" s="47" customFormat="1" ht="21.75" customHeight="1" x14ac:dyDescent="0.3">
      <c r="A23" s="78" t="s">
        <v>8</v>
      </c>
      <c r="B23" s="79"/>
      <c r="C23" s="45">
        <f>SUM(C12:C22)</f>
        <v>5904506.6700000009</v>
      </c>
      <c r="D23" s="45"/>
      <c r="E23" s="45">
        <f>SUM(E12:E22)</f>
        <v>1627579.1600000001</v>
      </c>
      <c r="F23" s="46">
        <f>+J23/(E23+C23)+0.01</f>
        <v>10.634354548904549</v>
      </c>
      <c r="J23" s="47">
        <f>SUM(J12:J22)</f>
        <v>80023550.350700006</v>
      </c>
      <c r="L23" s="50"/>
    </row>
    <row r="24" spans="1:12" ht="24" customHeight="1" x14ac:dyDescent="0.3">
      <c r="A24" s="80"/>
      <c r="B24" s="80"/>
      <c r="C24" s="80"/>
      <c r="D24" s="80"/>
      <c r="E24" s="80"/>
      <c r="F24" s="80"/>
      <c r="L24" s="49"/>
    </row>
    <row r="25" spans="1:12" ht="16.5" x14ac:dyDescent="0.3">
      <c r="L25" s="49"/>
    </row>
    <row r="26" spans="1:12" ht="16.5" x14ac:dyDescent="0.3">
      <c r="L26" s="49"/>
    </row>
  </sheetData>
  <mergeCells count="4">
    <mergeCell ref="A9:F9"/>
    <mergeCell ref="A10:F10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ignoredErrors>
    <ignoredError sqref="F13:F22" evalErro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9:L26"/>
  <sheetViews>
    <sheetView showGridLines="0" tabSelected="1" view="pageBreakPreview" zoomScale="115" zoomScaleNormal="100" zoomScaleSheetLayoutView="115" workbookViewId="0">
      <selection activeCell="B16" sqref="B16:E16"/>
    </sheetView>
  </sheetViews>
  <sheetFormatPr defaultColWidth="11.42578125" defaultRowHeight="12.75" x14ac:dyDescent="0.25"/>
  <cols>
    <col min="1" max="1" width="54.42578125" style="34" customWidth="1"/>
    <col min="2" max="6" width="15.28515625" style="48" customWidth="1"/>
    <col min="7" max="7" width="11.42578125" style="34" customWidth="1"/>
    <col min="8" max="10" width="11.42578125" style="34" hidden="1" customWidth="1"/>
    <col min="11" max="16384" width="11.42578125" style="34"/>
  </cols>
  <sheetData>
    <row r="9" spans="1:12" ht="17.25" customHeight="1" x14ac:dyDescent="0.25">
      <c r="A9" s="72" t="s">
        <v>15</v>
      </c>
      <c r="B9" s="73"/>
      <c r="C9" s="73"/>
      <c r="D9" s="73"/>
      <c r="E9" s="73"/>
      <c r="F9" s="74"/>
    </row>
    <row r="10" spans="1:12" ht="17.25" customHeight="1" x14ac:dyDescent="0.25">
      <c r="A10" s="75" t="s">
        <v>31</v>
      </c>
      <c r="B10" s="76"/>
      <c r="C10" s="76"/>
      <c r="D10" s="76"/>
      <c r="E10" s="76"/>
      <c r="F10" s="77"/>
    </row>
    <row r="11" spans="1:12" s="37" customFormat="1" ht="51" x14ac:dyDescent="0.25">
      <c r="A11" s="35" t="s">
        <v>0</v>
      </c>
      <c r="B11" s="36" t="s">
        <v>10</v>
      </c>
      <c r="C11" s="36" t="s">
        <v>11</v>
      </c>
      <c r="D11" s="36" t="s">
        <v>12</v>
      </c>
      <c r="E11" s="36" t="s">
        <v>13</v>
      </c>
      <c r="F11" s="36" t="s">
        <v>14</v>
      </c>
    </row>
    <row r="12" spans="1:12" s="41" customFormat="1" ht="21.75" customHeight="1" x14ac:dyDescent="0.25">
      <c r="A12" s="38" t="s">
        <v>1</v>
      </c>
      <c r="B12" s="39">
        <v>6.02</v>
      </c>
      <c r="C12" s="40">
        <v>4420435.32</v>
      </c>
      <c r="D12" s="39">
        <v>0.04</v>
      </c>
      <c r="E12" s="40">
        <v>342210.52</v>
      </c>
      <c r="F12" s="39">
        <f>+((B12*C12)+(D12*E12))/(C12+E12)</f>
        <v>5.5903188987069425</v>
      </c>
      <c r="H12" s="41">
        <f>+B12*C12</f>
        <v>26611020.626400001</v>
      </c>
      <c r="I12" s="41">
        <f>+D12*E12</f>
        <v>13688.420800000002</v>
      </c>
      <c r="J12" s="41">
        <f>+H12+I12</f>
        <v>26624709.047200002</v>
      </c>
    </row>
    <row r="13" spans="1:12" s="41" customFormat="1" ht="21.75" customHeight="1" x14ac:dyDescent="0.3">
      <c r="A13" s="38" t="s">
        <v>2</v>
      </c>
      <c r="B13" s="39">
        <v>6.99</v>
      </c>
      <c r="C13" s="40">
        <v>871345.51</v>
      </c>
      <c r="D13" s="39">
        <v>2.5299999999999998</v>
      </c>
      <c r="E13" s="40">
        <v>81230.06</v>
      </c>
      <c r="F13" s="39">
        <f t="shared" ref="F13:F22" si="0">+((B13*C13)+(D13*E13))/(C13+E13)</f>
        <v>6.6096773473835775</v>
      </c>
      <c r="H13" s="41">
        <f t="shared" ref="H13:H22" si="1">+B13*C13</f>
        <v>6090705.1149000004</v>
      </c>
      <c r="I13" s="41">
        <f t="shared" ref="I13:I22" si="2">+D13*E13</f>
        <v>205512.05179999999</v>
      </c>
      <c r="J13" s="41">
        <f t="shared" ref="J13:J22" si="3">+H13+I13</f>
        <v>6296217.1666999999</v>
      </c>
      <c r="L13" s="52"/>
    </row>
    <row r="14" spans="1:12" s="41" customFormat="1" ht="21.75" customHeight="1" x14ac:dyDescent="0.25">
      <c r="A14" s="38" t="s">
        <v>3</v>
      </c>
      <c r="B14" s="39">
        <v>9.02</v>
      </c>
      <c r="C14" s="40">
        <v>105552.56</v>
      </c>
      <c r="D14" s="39">
        <v>1.1100000000000001</v>
      </c>
      <c r="E14" s="40">
        <v>304363.68</v>
      </c>
      <c r="F14" s="39">
        <f t="shared" si="0"/>
        <v>3.1468081772022503</v>
      </c>
      <c r="H14" s="41">
        <f t="shared" si="1"/>
        <v>952084.09119999991</v>
      </c>
      <c r="I14" s="41">
        <f t="shared" si="2"/>
        <v>337843.68480000005</v>
      </c>
      <c r="J14" s="41">
        <f t="shared" si="3"/>
        <v>1289927.7760000001</v>
      </c>
      <c r="L14" s="51"/>
    </row>
    <row r="15" spans="1:12" s="41" customFormat="1" ht="21.75" customHeight="1" x14ac:dyDescent="0.25">
      <c r="A15" s="38" t="s">
        <v>4</v>
      </c>
      <c r="B15" s="39">
        <v>4.47</v>
      </c>
      <c r="C15" s="40">
        <v>56852.54</v>
      </c>
      <c r="D15" s="39">
        <v>1.3</v>
      </c>
      <c r="E15" s="40">
        <v>10534.11</v>
      </c>
      <c r="F15" s="39">
        <f t="shared" si="0"/>
        <v>3.9744548334128496</v>
      </c>
      <c r="H15" s="41">
        <f t="shared" si="1"/>
        <v>254130.85379999998</v>
      </c>
      <c r="I15" s="41">
        <f t="shared" si="2"/>
        <v>13694.343000000001</v>
      </c>
      <c r="J15" s="41">
        <f t="shared" si="3"/>
        <v>267825.19679999998</v>
      </c>
      <c r="L15" s="51"/>
    </row>
    <row r="16" spans="1:12" s="41" customFormat="1" ht="21.75" customHeight="1" x14ac:dyDescent="0.25">
      <c r="A16" s="38" t="s">
        <v>19</v>
      </c>
      <c r="B16" s="39">
        <v>23.93</v>
      </c>
      <c r="C16" s="40">
        <v>3481429.55</v>
      </c>
      <c r="D16" s="39">
        <v>11.93</v>
      </c>
      <c r="E16" s="40">
        <v>53771.199999999997</v>
      </c>
      <c r="F16" s="39">
        <f>+((B16*C16)+(D16*E16))/(C16+E16)</f>
        <v>23.747477296020595</v>
      </c>
      <c r="H16" s="41">
        <f>+B16*C16</f>
        <v>83310609.131499991</v>
      </c>
      <c r="I16" s="41">
        <f>+D16*E16</f>
        <v>641490.41599999997</v>
      </c>
      <c r="J16" s="41">
        <f>+H16+I16</f>
        <v>83952099.547499985</v>
      </c>
      <c r="L16" s="51"/>
    </row>
    <row r="17" spans="1:12" s="41" customFormat="1" ht="21.75" customHeight="1" x14ac:dyDescent="0.3">
      <c r="A17" s="38" t="s">
        <v>5</v>
      </c>
      <c r="B17" s="39">
        <v>6.66</v>
      </c>
      <c r="C17" s="40">
        <v>68658.63</v>
      </c>
      <c r="D17" s="39">
        <v>13.06</v>
      </c>
      <c r="E17" s="40">
        <v>31519.119999999999</v>
      </c>
      <c r="F17" s="39">
        <f t="shared" si="0"/>
        <v>8.6736444270309523</v>
      </c>
      <c r="H17" s="41">
        <f t="shared" si="1"/>
        <v>457266.47580000001</v>
      </c>
      <c r="I17" s="41">
        <f t="shared" si="2"/>
        <v>411639.7072</v>
      </c>
      <c r="J17" s="41">
        <f t="shared" si="3"/>
        <v>868906.18299999996</v>
      </c>
      <c r="L17" s="53"/>
    </row>
    <row r="18" spans="1:12" s="41" customFormat="1" ht="21.75" customHeight="1" x14ac:dyDescent="0.25">
      <c r="A18" s="38" t="s">
        <v>16</v>
      </c>
      <c r="B18" s="39">
        <v>9.94</v>
      </c>
      <c r="C18" s="40">
        <v>126684.69</v>
      </c>
      <c r="D18" s="39">
        <v>0</v>
      </c>
      <c r="E18" s="40">
        <v>1322.24</v>
      </c>
      <c r="F18" s="39">
        <f t="shared" si="0"/>
        <v>9.8373253588692418</v>
      </c>
      <c r="H18" s="41">
        <f>+B18*C18</f>
        <v>1259245.8185999999</v>
      </c>
      <c r="I18" s="41">
        <f>+D18*E18</f>
        <v>0</v>
      </c>
      <c r="J18" s="41">
        <f>+H18+I18</f>
        <v>1259245.8185999999</v>
      </c>
      <c r="L18" s="51"/>
    </row>
    <row r="19" spans="1:12" s="41" customFormat="1" ht="21.75" customHeight="1" x14ac:dyDescent="0.25">
      <c r="A19" s="38" t="s">
        <v>18</v>
      </c>
      <c r="B19" s="39">
        <v>23.95</v>
      </c>
      <c r="C19" s="40">
        <v>11700.48</v>
      </c>
      <c r="D19" s="39">
        <v>3.76</v>
      </c>
      <c r="E19" s="40">
        <v>39697.79</v>
      </c>
      <c r="F19" s="39">
        <f>+((B19*C19)+(D19*E19))/(C19+E19)</f>
        <v>8.356121449223874</v>
      </c>
      <c r="H19" s="41">
        <f>+B19*C19</f>
        <v>280226.49599999998</v>
      </c>
      <c r="I19" s="41">
        <f>+D19*E19</f>
        <v>149263.69039999999</v>
      </c>
      <c r="J19" s="41">
        <f>+H19+I19</f>
        <v>429490.18640000001</v>
      </c>
      <c r="K19" s="42"/>
      <c r="L19" s="51"/>
    </row>
    <row r="20" spans="1:12" s="41" customFormat="1" ht="21.75" customHeight="1" x14ac:dyDescent="0.3">
      <c r="A20" s="38" t="s">
        <v>6</v>
      </c>
      <c r="B20" s="43">
        <v>1.42</v>
      </c>
      <c r="C20" s="44">
        <v>626675.06000000006</v>
      </c>
      <c r="D20" s="43">
        <v>0.09</v>
      </c>
      <c r="E20" s="44">
        <v>41960.31</v>
      </c>
      <c r="F20" s="39">
        <f>+((B20*C20)+(D20*E20))/(C20+E20)</f>
        <v>1.3365356563473452</v>
      </c>
      <c r="H20" s="41">
        <f>+B20*C20</f>
        <v>889878.58520000009</v>
      </c>
      <c r="I20" s="41">
        <f>+D20*E20</f>
        <v>3776.4278999999997</v>
      </c>
      <c r="J20" s="41">
        <f>+H20+I20</f>
        <v>893655.0131000001</v>
      </c>
      <c r="L20" s="52"/>
    </row>
    <row r="21" spans="1:12" s="41" customFormat="1" ht="21.75" customHeight="1" x14ac:dyDescent="0.25">
      <c r="A21" s="38" t="s">
        <v>17</v>
      </c>
      <c r="B21" s="39">
        <v>27.64</v>
      </c>
      <c r="C21" s="40">
        <v>352082.38</v>
      </c>
      <c r="D21" s="39">
        <v>31.13</v>
      </c>
      <c r="E21" s="40">
        <v>639640</v>
      </c>
      <c r="F21" s="39">
        <f>+((B21*C21)+(D21*E21))/(C21+E21)</f>
        <v>29.890976326661097</v>
      </c>
      <c r="H21" s="41">
        <f>+B21*C21</f>
        <v>9731556.9832000006</v>
      </c>
      <c r="I21" s="41">
        <f>+D21*E21</f>
        <v>19911993.199999999</v>
      </c>
      <c r="J21" s="41">
        <f>+H21+I21</f>
        <v>29643550.183200002</v>
      </c>
      <c r="L21" s="51"/>
    </row>
    <row r="22" spans="1:12" s="41" customFormat="1" ht="21.75" customHeight="1" x14ac:dyDescent="0.25">
      <c r="A22" s="38" t="s">
        <v>7</v>
      </c>
      <c r="B22" s="39">
        <v>10.41</v>
      </c>
      <c r="C22" s="40">
        <v>115286.86</v>
      </c>
      <c r="D22" s="39">
        <v>8.52</v>
      </c>
      <c r="E22" s="40">
        <v>1591.66</v>
      </c>
      <c r="F22" s="39">
        <f t="shared" si="0"/>
        <v>10.384261845546984</v>
      </c>
      <c r="H22" s="41">
        <f t="shared" si="1"/>
        <v>1200136.2126</v>
      </c>
      <c r="I22" s="41">
        <f t="shared" si="2"/>
        <v>13560.9432</v>
      </c>
      <c r="J22" s="41">
        <f t="shared" si="3"/>
        <v>1213697.1558000001</v>
      </c>
      <c r="L22" s="51"/>
    </row>
    <row r="23" spans="1:12" s="47" customFormat="1" ht="21.75" customHeight="1" x14ac:dyDescent="0.3">
      <c r="A23" s="78" t="s">
        <v>8</v>
      </c>
      <c r="B23" s="79"/>
      <c r="C23" s="45">
        <f>SUM(C12:C22)</f>
        <v>10236703.580000002</v>
      </c>
      <c r="D23" s="45"/>
      <c r="E23" s="45">
        <f>SUM(E12:E22)</f>
        <v>1547840.69</v>
      </c>
      <c r="F23" s="46">
        <f>+J23/(E23+C23)</f>
        <v>12.960986846400976</v>
      </c>
      <c r="J23" s="47">
        <f>SUM(J12:J22)</f>
        <v>152739323.27430001</v>
      </c>
      <c r="L23" s="50"/>
    </row>
    <row r="24" spans="1:12" ht="24" customHeight="1" x14ac:dyDescent="0.3">
      <c r="A24" s="80"/>
      <c r="B24" s="80"/>
      <c r="C24" s="80"/>
      <c r="D24" s="80"/>
      <c r="E24" s="80"/>
      <c r="F24" s="80"/>
      <c r="L24" s="49"/>
    </row>
    <row r="25" spans="1:12" ht="16.5" x14ac:dyDescent="0.3">
      <c r="L25" s="49"/>
    </row>
    <row r="26" spans="1:12" ht="16.5" x14ac:dyDescent="0.3">
      <c r="L26" s="49"/>
    </row>
  </sheetData>
  <mergeCells count="4">
    <mergeCell ref="A9:F9"/>
    <mergeCell ref="A10:F10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F24"/>
  <sheetViews>
    <sheetView view="pageBreakPreview" topLeftCell="A7" zoomScaleNormal="100" zoomScaleSheetLayoutView="100" workbookViewId="0">
      <selection activeCell="C20" sqref="C20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140625" style="32" customWidth="1"/>
    <col min="8" max="10" width="11.42578125" style="32" customWidth="1"/>
    <col min="11" max="32" width="11.42578125" style="32"/>
    <col min="33" max="16384" width="11.42578125" style="2"/>
  </cols>
  <sheetData>
    <row r="9" spans="1:32" s="5" customFormat="1" ht="21" customHeight="1" x14ac:dyDescent="0.25">
      <c r="A9" s="81" t="s">
        <v>32</v>
      </c>
      <c r="B9" s="82"/>
      <c r="C9" s="82"/>
      <c r="D9" s="82"/>
      <c r="E9" s="82"/>
      <c r="F9" s="8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1" customFormat="1" ht="60" x14ac:dyDescent="0.25">
      <c r="A10" s="6" t="s">
        <v>9</v>
      </c>
      <c r="B10" s="7" t="s">
        <v>10</v>
      </c>
      <c r="C10" s="7" t="s">
        <v>11</v>
      </c>
      <c r="D10" s="7" t="s">
        <v>12</v>
      </c>
      <c r="E10" s="7" t="s">
        <v>13</v>
      </c>
      <c r="F10" s="27" t="s">
        <v>14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ht="21" customHeight="1" x14ac:dyDescent="0.25">
      <c r="A11" s="9" t="s">
        <v>33</v>
      </c>
      <c r="B11" s="8">
        <f>+Gener!B12</f>
        <v>15.28</v>
      </c>
      <c r="C11" s="8">
        <f>+Gener!C12</f>
        <v>845343.88</v>
      </c>
      <c r="D11" s="8">
        <f>+Gener!D12</f>
        <v>29.15</v>
      </c>
      <c r="E11" s="8">
        <f>+Gener!E12</f>
        <v>643488.22</v>
      </c>
      <c r="F11" s="28">
        <f>+Gener!F12</f>
        <v>21.274753613520286</v>
      </c>
    </row>
    <row r="12" spans="1:32" s="12" customFormat="1" ht="21" customHeight="1" x14ac:dyDescent="0.25">
      <c r="A12" s="13" t="s">
        <v>34</v>
      </c>
      <c r="B12" s="11">
        <f>+Febrer!B12</f>
        <v>8.6300000000000008</v>
      </c>
      <c r="C12" s="11">
        <f>+Febrer!C12</f>
        <v>272871.44</v>
      </c>
      <c r="D12" s="11">
        <f>+Febrer!D12</f>
        <v>42.22</v>
      </c>
      <c r="E12" s="11">
        <f>+Febrer!E12</f>
        <v>802877.85</v>
      </c>
      <c r="F12" s="29">
        <f>+Febrer!F12</f>
        <v>33.699658174257308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ht="21" customHeight="1" x14ac:dyDescent="0.25">
      <c r="A13" s="13" t="s">
        <v>35</v>
      </c>
      <c r="B13" s="11">
        <f>+Març!B12</f>
        <v>8.11</v>
      </c>
      <c r="C13" s="11">
        <f>+Març!C12</f>
        <v>1049029.5900000001</v>
      </c>
      <c r="D13" s="11">
        <f>+Març!D12</f>
        <v>34.369999999999997</v>
      </c>
      <c r="E13" s="11">
        <f>+Març!E12</f>
        <v>804051.92</v>
      </c>
      <c r="F13" s="29">
        <f>+Març!F12</f>
        <v>19.504211914186111</v>
      </c>
    </row>
    <row r="14" spans="1:32" ht="21" customHeight="1" x14ac:dyDescent="0.25">
      <c r="A14" s="13" t="s">
        <v>36</v>
      </c>
      <c r="B14" s="11">
        <f>+Abril!B12</f>
        <v>5.35</v>
      </c>
      <c r="C14" s="11">
        <f>+Abril!C12</f>
        <v>1370353.49</v>
      </c>
      <c r="D14" s="11">
        <f>+Abril!D12</f>
        <v>6.25</v>
      </c>
      <c r="E14" s="11">
        <f>+Abril!E12</f>
        <v>918265.58</v>
      </c>
      <c r="F14" s="29">
        <f>+Abril!F12</f>
        <v>5.711108160302099</v>
      </c>
    </row>
    <row r="15" spans="1:32" ht="21" customHeight="1" x14ac:dyDescent="0.25">
      <c r="A15" s="13" t="s">
        <v>37</v>
      </c>
      <c r="B15" s="11">
        <f>+Maig!B12</f>
        <v>10.36</v>
      </c>
      <c r="C15" s="11">
        <f>+Maig!C12</f>
        <v>2600164.04</v>
      </c>
      <c r="D15" s="11">
        <f>+Maig!D12</f>
        <v>16.07</v>
      </c>
      <c r="E15" s="11">
        <f>+Maig!E12</f>
        <v>218959.88</v>
      </c>
      <c r="F15" s="29">
        <f>+Maig!F12</f>
        <v>10.803492712728996</v>
      </c>
    </row>
    <row r="16" spans="1:32" ht="21" customHeight="1" x14ac:dyDescent="0.25">
      <c r="A16" s="13" t="s">
        <v>38</v>
      </c>
      <c r="B16" s="11">
        <f>+Juny!B12</f>
        <v>7.96</v>
      </c>
      <c r="C16" s="11">
        <f>+Juny!C12</f>
        <v>725867.39</v>
      </c>
      <c r="D16" s="11">
        <f>+Juny!D12</f>
        <v>10.92</v>
      </c>
      <c r="E16" s="11">
        <f>+Juny!E12</f>
        <v>780162.11</v>
      </c>
      <c r="F16" s="11">
        <f>+Juny!F12</f>
        <v>9.4933563157959391</v>
      </c>
    </row>
    <row r="17" spans="1:6" ht="21" customHeight="1" x14ac:dyDescent="0.25">
      <c r="A17" s="13" t="s">
        <v>39</v>
      </c>
      <c r="B17" s="11">
        <f>+Juliol!B12</f>
        <v>10.029999999999999</v>
      </c>
      <c r="C17" s="11">
        <f>+Juliol!C12</f>
        <v>1858449.78</v>
      </c>
      <c r="D17" s="11">
        <f>+Juliol!D12</f>
        <v>13.59</v>
      </c>
      <c r="E17" s="11">
        <f>+Juliol!E12</f>
        <v>185456.3</v>
      </c>
      <c r="F17" s="11">
        <f>+Juliol!F12</f>
        <v>10.353020922761774</v>
      </c>
    </row>
    <row r="18" spans="1:6" ht="21" customHeight="1" x14ac:dyDescent="0.25">
      <c r="A18" s="13" t="s">
        <v>40</v>
      </c>
      <c r="B18" s="11">
        <f>+Agost!B12</f>
        <v>15.47</v>
      </c>
      <c r="C18" s="11">
        <f>+Agost!C12</f>
        <v>272204.58</v>
      </c>
      <c r="D18" s="11">
        <f>+Agost!D12</f>
        <v>17.850000000000001</v>
      </c>
      <c r="E18" s="11">
        <f>+Agost!E12</f>
        <v>847881.18</v>
      </c>
      <c r="F18" s="11">
        <f>+Agost!F12</f>
        <v>17.271609555682595</v>
      </c>
    </row>
    <row r="19" spans="1:6" ht="21" customHeight="1" x14ac:dyDescent="0.25">
      <c r="A19" s="13" t="s">
        <v>41</v>
      </c>
      <c r="B19" s="11">
        <f>+Setembre!B12</f>
        <v>12.71</v>
      </c>
      <c r="C19" s="11">
        <f>+Setembre!C12</f>
        <v>2370649.7000000002</v>
      </c>
      <c r="D19" s="11">
        <f>+Setembre!D12</f>
        <v>15.05</v>
      </c>
      <c r="E19" s="11">
        <f>+Setembre!E12</f>
        <v>272124.24</v>
      </c>
      <c r="F19" s="11">
        <f>+Setembre!F12</f>
        <v>12.950947858597395</v>
      </c>
    </row>
    <row r="20" spans="1:6" ht="21" customHeight="1" x14ac:dyDescent="0.25">
      <c r="A20" s="13" t="s">
        <v>42</v>
      </c>
      <c r="B20" s="11">
        <f>+Octubre!B12</f>
        <v>10.39</v>
      </c>
      <c r="C20" s="11">
        <f>+Octubre!C12</f>
        <v>844463.62</v>
      </c>
      <c r="D20" s="11">
        <f>+Octubre!D12</f>
        <v>13.19</v>
      </c>
      <c r="E20" s="11">
        <f>+Octubre!E12</f>
        <v>398564.42</v>
      </c>
      <c r="F20" s="11">
        <f>+Octubre!F12</f>
        <v>11.287791795589744</v>
      </c>
    </row>
    <row r="21" spans="1:6" ht="21" customHeight="1" x14ac:dyDescent="0.25">
      <c r="A21" s="13" t="s">
        <v>43</v>
      </c>
      <c r="B21" s="11">
        <f>+Novembre!B12</f>
        <v>8.32</v>
      </c>
      <c r="C21" s="11">
        <f>+Novembre!C12</f>
        <v>1672806.75</v>
      </c>
      <c r="D21" s="11">
        <f>+Novembre!D12</f>
        <v>6.23</v>
      </c>
      <c r="E21" s="11">
        <f>+Novembre!E12</f>
        <v>755408.31</v>
      </c>
      <c r="F21" s="11">
        <f>+Novembre!F12</f>
        <v>7.669809086555949</v>
      </c>
    </row>
    <row r="22" spans="1:6" ht="21" customHeight="1" x14ac:dyDescent="0.25">
      <c r="A22" s="13" t="s">
        <v>44</v>
      </c>
      <c r="B22" s="11">
        <f>+Desembre!B12</f>
        <v>6.02</v>
      </c>
      <c r="C22" s="11">
        <f>+Desembre!C12</f>
        <v>4420435.32</v>
      </c>
      <c r="D22" s="11">
        <f>+Desembre!D12</f>
        <v>0.04</v>
      </c>
      <c r="E22" s="11">
        <f>+Desembre!E12</f>
        <v>342210.52</v>
      </c>
      <c r="F22" s="11">
        <f>+Desembre!F12</f>
        <v>5.5903188987069425</v>
      </c>
    </row>
    <row r="23" spans="1:6" x14ac:dyDescent="0.25">
      <c r="A23" s="10"/>
    </row>
    <row r="24" spans="1:6" x14ac:dyDescent="0.25">
      <c r="A24" s="10"/>
    </row>
  </sheetData>
  <mergeCells count="1">
    <mergeCell ref="A9:F9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F24"/>
  <sheetViews>
    <sheetView view="pageBreakPreview" topLeftCell="A5" zoomScaleNormal="100" zoomScaleSheetLayoutView="100" workbookViewId="0">
      <selection activeCell="M14" sqref="M14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9" spans="1:6" s="5" customFormat="1" ht="21" customHeight="1" x14ac:dyDescent="0.25">
      <c r="A9" s="81" t="s">
        <v>32</v>
      </c>
      <c r="B9" s="82"/>
      <c r="C9" s="82"/>
      <c r="D9" s="82"/>
      <c r="E9" s="82"/>
      <c r="F9" s="83"/>
    </row>
    <row r="10" spans="1:6" s="1" customFormat="1" ht="60" x14ac:dyDescent="0.25">
      <c r="A10" s="6" t="s">
        <v>9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</row>
    <row r="11" spans="1:6" ht="21" customHeight="1" x14ac:dyDescent="0.25">
      <c r="A11" s="9" t="s">
        <v>33</v>
      </c>
      <c r="B11" s="8">
        <f>+Gener!B13</f>
        <v>30</v>
      </c>
      <c r="C11" s="8">
        <f>+Gener!C13</f>
        <v>62652.28</v>
      </c>
      <c r="D11" s="8">
        <f>+Gener!D13</f>
        <v>34.729999999999997</v>
      </c>
      <c r="E11" s="8">
        <f>+Gener!E13</f>
        <v>280426.94</v>
      </c>
      <c r="F11" s="8">
        <f>+Gener!F13</f>
        <v>33.866219079663296</v>
      </c>
    </row>
    <row r="12" spans="1:6" ht="21" customHeight="1" x14ac:dyDescent="0.25">
      <c r="A12" s="13" t="s">
        <v>34</v>
      </c>
      <c r="B12" s="8">
        <f>+Febrer!B13</f>
        <v>4.16</v>
      </c>
      <c r="C12" s="8">
        <f>+Febrer!C13</f>
        <v>89571.73</v>
      </c>
      <c r="D12" s="8">
        <f>+Febrer!D13</f>
        <v>52.31</v>
      </c>
      <c r="E12" s="8">
        <f>+Febrer!E13</f>
        <v>333314.95</v>
      </c>
      <c r="F12" s="8">
        <f>+Febrer!F13</f>
        <v>42.111336851044832</v>
      </c>
    </row>
    <row r="13" spans="1:6" ht="21" customHeight="1" x14ac:dyDescent="0.25">
      <c r="A13" s="13" t="s">
        <v>35</v>
      </c>
      <c r="B13" s="8">
        <f>+Març!B13</f>
        <v>30.38</v>
      </c>
      <c r="C13" s="8">
        <f>+Març!C13</f>
        <v>320767.28000000003</v>
      </c>
      <c r="D13" s="8">
        <f>+Març!D13</f>
        <v>61.92</v>
      </c>
      <c r="E13" s="8">
        <f>+Març!E13</f>
        <v>241808.51</v>
      </c>
      <c r="F13" s="8">
        <f>+Març!F13</f>
        <v>43.936645239568527</v>
      </c>
    </row>
    <row r="14" spans="1:6" ht="21" customHeight="1" x14ac:dyDescent="0.25">
      <c r="A14" s="13" t="s">
        <v>36</v>
      </c>
      <c r="B14" s="8">
        <f>+Abril!B13</f>
        <v>8.69</v>
      </c>
      <c r="C14" s="8">
        <f>+Abril!C13</f>
        <v>755538.32</v>
      </c>
      <c r="D14" s="8">
        <f>+Abril!D13</f>
        <v>0</v>
      </c>
      <c r="E14" s="8">
        <f>+Abril!E13</f>
        <v>0</v>
      </c>
      <c r="F14" s="8">
        <f>+Abril!F13</f>
        <v>8.69</v>
      </c>
    </row>
    <row r="15" spans="1:6" ht="21" customHeight="1" x14ac:dyDescent="0.25">
      <c r="A15" s="13" t="s">
        <v>37</v>
      </c>
      <c r="B15" s="8">
        <f>+Maig!B13</f>
        <v>7.68</v>
      </c>
      <c r="C15" s="8">
        <f>+Maig!C13</f>
        <v>531039.88</v>
      </c>
      <c r="D15" s="8">
        <f>+Maig!D13</f>
        <v>0.26</v>
      </c>
      <c r="E15" s="8">
        <f>+Maig!E13</f>
        <v>31423.56</v>
      </c>
      <c r="F15" s="8">
        <f>+Maig!F13</f>
        <v>7.2654613853657741</v>
      </c>
    </row>
    <row r="16" spans="1:6" ht="21" customHeight="1" x14ac:dyDescent="0.25">
      <c r="A16" s="13" t="s">
        <v>38</v>
      </c>
      <c r="B16" s="8">
        <f>+Juny!B13</f>
        <v>13.05</v>
      </c>
      <c r="C16" s="8">
        <f>+Juny!C13</f>
        <v>94660.97</v>
      </c>
      <c r="D16" s="8">
        <f>+Juny!D13</f>
        <v>11.47</v>
      </c>
      <c r="E16" s="8">
        <f>+Juny!E13</f>
        <v>258907.19</v>
      </c>
      <c r="F16" s="8">
        <f>+Juny!F13</f>
        <v>11.893014144146916</v>
      </c>
    </row>
    <row r="17" spans="1:32" ht="21" customHeight="1" x14ac:dyDescent="0.25">
      <c r="A17" s="13" t="s">
        <v>39</v>
      </c>
      <c r="B17" s="11">
        <f>+Juliol!B13</f>
        <v>13.28</v>
      </c>
      <c r="C17" s="11">
        <f>+Juliol!C13</f>
        <v>656389.97</v>
      </c>
      <c r="D17" s="11">
        <f>+Juliol!D13</f>
        <v>4.3099999999999996</v>
      </c>
      <c r="E17" s="11">
        <f>+Juliol!E13</f>
        <v>15687.61</v>
      </c>
      <c r="F17" s="11">
        <f>+Juliol!F13</f>
        <v>13.070622591963266</v>
      </c>
    </row>
    <row r="18" spans="1:32" ht="21" customHeight="1" x14ac:dyDescent="0.25">
      <c r="A18" s="13" t="s">
        <v>40</v>
      </c>
      <c r="B18" s="11">
        <f>+Agost!B13</f>
        <v>14.54</v>
      </c>
      <c r="C18" s="11">
        <f>+Agost!C13</f>
        <v>212954.23</v>
      </c>
      <c r="D18" s="11">
        <f>+Agost!D13</f>
        <v>13.68</v>
      </c>
      <c r="E18" s="11">
        <f>+Agost!E13</f>
        <v>141436.79999999999</v>
      </c>
      <c r="F18" s="11">
        <f>+Agost!F13</f>
        <v>14.196775601797821</v>
      </c>
    </row>
    <row r="19" spans="1:32" ht="21" customHeight="1" x14ac:dyDescent="0.25">
      <c r="A19" s="13" t="s">
        <v>41</v>
      </c>
      <c r="B19" s="11">
        <f>+Setembre!B13</f>
        <v>16.09</v>
      </c>
      <c r="C19" s="11">
        <f>+Setembre!C13</f>
        <v>208186.63</v>
      </c>
      <c r="D19" s="11">
        <f>+Setembre!D13</f>
        <v>4.63</v>
      </c>
      <c r="E19" s="11">
        <f>+Setembre!E13</f>
        <v>175834.38</v>
      </c>
      <c r="F19" s="11">
        <f>+Setembre!F13</f>
        <v>10.842729818610705</v>
      </c>
    </row>
    <row r="20" spans="1:32" ht="21" customHeight="1" x14ac:dyDescent="0.25">
      <c r="A20" s="13" t="s">
        <v>42</v>
      </c>
      <c r="B20" s="11">
        <f>+Octubre!B13</f>
        <v>12.32</v>
      </c>
      <c r="C20" s="11">
        <f>+Octubre!C13</f>
        <v>232406.73</v>
      </c>
      <c r="D20" s="11">
        <f>+Octubre!D13</f>
        <v>6.84</v>
      </c>
      <c r="E20" s="11">
        <f>+Octubre!E13</f>
        <v>253661.1</v>
      </c>
      <c r="F20" s="11">
        <f>+Octubre!F13</f>
        <v>9.4601875577735726</v>
      </c>
      <c r="G20" s="12"/>
    </row>
    <row r="21" spans="1:32" ht="21" customHeight="1" x14ac:dyDescent="0.25">
      <c r="A21" s="13" t="s">
        <v>43</v>
      </c>
      <c r="B21" s="11">
        <f>+Novembre!B13</f>
        <v>11.94</v>
      </c>
      <c r="C21" s="11">
        <f>+Novembre!C13</f>
        <v>454755.78</v>
      </c>
      <c r="D21" s="11">
        <f>+Novembre!D13</f>
        <v>3.65</v>
      </c>
      <c r="E21" s="11">
        <f>+Novembre!E13</f>
        <v>260725.68</v>
      </c>
      <c r="F21" s="11">
        <f>+Novembre!F13</f>
        <v>8.9190749194255847</v>
      </c>
      <c r="G21" s="12"/>
    </row>
    <row r="22" spans="1:32" ht="21" customHeight="1" x14ac:dyDescent="0.25">
      <c r="A22" s="13" t="s">
        <v>44</v>
      </c>
      <c r="B22" s="11">
        <f>+Desembre!B13</f>
        <v>6.99</v>
      </c>
      <c r="C22" s="11">
        <f>+Desembre!C13</f>
        <v>871345.51</v>
      </c>
      <c r="D22" s="11">
        <f>+Desembre!D13</f>
        <v>2.5299999999999998</v>
      </c>
      <c r="E22" s="11">
        <f>+Desembre!E13</f>
        <v>81230.06</v>
      </c>
      <c r="F22" s="11">
        <f>+Desembre!F13</f>
        <v>6.6096773473835775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x14ac:dyDescent="0.25">
      <c r="A23" s="10"/>
    </row>
    <row r="24" spans="1:32" x14ac:dyDescent="0.25">
      <c r="A24" s="10"/>
    </row>
  </sheetData>
  <mergeCells count="1">
    <mergeCell ref="A9:F9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F21"/>
  <sheetViews>
    <sheetView view="pageBreakPreview" topLeftCell="A7" zoomScaleNormal="100" zoomScaleSheetLayoutView="100" workbookViewId="0">
      <selection activeCell="D30" sqref="D30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8" spans="1:6" s="5" customFormat="1" ht="21" customHeight="1" x14ac:dyDescent="0.25">
      <c r="A8" s="81" t="s">
        <v>32</v>
      </c>
      <c r="B8" s="82"/>
      <c r="C8" s="82"/>
      <c r="D8" s="82"/>
      <c r="E8" s="82"/>
      <c r="F8" s="83"/>
    </row>
    <row r="9" spans="1:6" s="1" customFormat="1" ht="60" x14ac:dyDescent="0.25">
      <c r="A9" s="6" t="s">
        <v>9</v>
      </c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21.75" customHeight="1" x14ac:dyDescent="0.25">
      <c r="A10" s="9" t="s">
        <v>33</v>
      </c>
      <c r="B10" s="8">
        <f>+Gener!B14</f>
        <v>17.440000000000001</v>
      </c>
      <c r="C10" s="8">
        <f>+Gener!C14</f>
        <v>48980.6</v>
      </c>
      <c r="D10" s="8">
        <f>+Gener!D14</f>
        <v>31.06</v>
      </c>
      <c r="E10" s="8">
        <f>+Gener!E14</f>
        <v>341398.05</v>
      </c>
      <c r="F10" s="8">
        <f>+Gener!F14</f>
        <v>29.351105899362068</v>
      </c>
    </row>
    <row r="11" spans="1:6" ht="21" customHeight="1" x14ac:dyDescent="0.25">
      <c r="A11" s="13" t="s">
        <v>34</v>
      </c>
      <c r="B11" s="8">
        <f>+Febrer!B14</f>
        <v>5.83</v>
      </c>
      <c r="C11" s="8">
        <f>+Febrer!C14</f>
        <v>169212.79</v>
      </c>
      <c r="D11" s="8">
        <f>+Febrer!D14</f>
        <v>58.46</v>
      </c>
      <c r="E11" s="8">
        <f>+Febrer!E14</f>
        <v>297307.43</v>
      </c>
      <c r="F11" s="8">
        <f>+Febrer!F14</f>
        <v>39.370432697429486</v>
      </c>
    </row>
    <row r="12" spans="1:6" ht="21" customHeight="1" x14ac:dyDescent="0.25">
      <c r="A12" s="13" t="s">
        <v>35</v>
      </c>
      <c r="B12" s="11">
        <f>+Març!B14</f>
        <v>1.75</v>
      </c>
      <c r="C12" s="11">
        <f>+Març!C14</f>
        <v>644874.6</v>
      </c>
      <c r="D12" s="11">
        <f>+Març!D14</f>
        <v>17.03</v>
      </c>
      <c r="E12" s="11">
        <f>+Març!E14</f>
        <v>42245.05</v>
      </c>
      <c r="F12" s="11">
        <f>+Març!F14</f>
        <v>2.689435168241805</v>
      </c>
    </row>
    <row r="13" spans="1:6" ht="21" customHeight="1" x14ac:dyDescent="0.25">
      <c r="A13" s="13" t="s">
        <v>36</v>
      </c>
      <c r="B13" s="11">
        <f>+Abril!B14</f>
        <v>7.17</v>
      </c>
      <c r="C13" s="11">
        <f>+Abril!C14</f>
        <v>296186.09000000003</v>
      </c>
      <c r="D13" s="11">
        <f>+Abril!D14</f>
        <v>3.08</v>
      </c>
      <c r="E13" s="11">
        <f>+Abril!E14</f>
        <v>78271.37</v>
      </c>
      <c r="F13" s="11">
        <f>+Abril!F14</f>
        <v>6.315083387309202</v>
      </c>
    </row>
    <row r="14" spans="1:6" ht="21" customHeight="1" x14ac:dyDescent="0.25">
      <c r="A14" s="13" t="s">
        <v>37</v>
      </c>
      <c r="B14" s="8">
        <f>+Maig!B14</f>
        <v>7.55</v>
      </c>
      <c r="C14" s="8">
        <f>+Maig!C14</f>
        <v>575753.21</v>
      </c>
      <c r="D14" s="8">
        <f>+Maig!D14</f>
        <v>1.79</v>
      </c>
      <c r="E14" s="8">
        <f>+Maig!E14</f>
        <v>14922.34</v>
      </c>
      <c r="F14" s="8">
        <f>+Maig!F14</f>
        <v>7.404484109931416</v>
      </c>
    </row>
    <row r="15" spans="1:6" ht="21" customHeight="1" x14ac:dyDescent="0.25">
      <c r="A15" s="13" t="s">
        <v>38</v>
      </c>
      <c r="B15" s="8">
        <f>+Juny!B14</f>
        <v>11.87</v>
      </c>
      <c r="C15" s="8">
        <f>+Juny!C14</f>
        <v>73014.92</v>
      </c>
      <c r="D15" s="8">
        <f>+Juny!D14</f>
        <v>3.77</v>
      </c>
      <c r="E15" s="8">
        <f>+Juny!E14</f>
        <v>216678.9</v>
      </c>
      <c r="F15" s="8">
        <f>+Juny!F14</f>
        <v>5.8115376896890645</v>
      </c>
    </row>
    <row r="16" spans="1:6" ht="21" customHeight="1" x14ac:dyDescent="0.25">
      <c r="A16" s="13" t="s">
        <v>39</v>
      </c>
      <c r="B16" s="11">
        <f>+Juliol!B14</f>
        <v>11.22</v>
      </c>
      <c r="C16" s="11">
        <f>+Juliol!C14</f>
        <v>504494.45</v>
      </c>
      <c r="D16" s="11">
        <f>+Juliol!D14</f>
        <v>3.67</v>
      </c>
      <c r="E16" s="11">
        <f>+Juliol!E14</f>
        <v>33802.78</v>
      </c>
      <c r="F16" s="11">
        <f>+Juliol!F14</f>
        <v>10.745892063386618</v>
      </c>
    </row>
    <row r="17" spans="1:32" ht="21" customHeight="1" x14ac:dyDescent="0.25">
      <c r="A17" s="13" t="s">
        <v>40</v>
      </c>
      <c r="B17" s="11">
        <f>+Agost!B14</f>
        <v>4.4400000000000004</v>
      </c>
      <c r="C17" s="11">
        <f>+Agost!C14</f>
        <v>342315.48</v>
      </c>
      <c r="D17" s="11">
        <f>+Agost!D14</f>
        <v>7.86</v>
      </c>
      <c r="E17" s="11">
        <f>+Agost!E14</f>
        <v>27410.38</v>
      </c>
      <c r="F17" s="11">
        <f>+Agost!F14</f>
        <v>4.6935486687352626</v>
      </c>
    </row>
    <row r="18" spans="1:32" ht="21" customHeight="1" x14ac:dyDescent="0.25">
      <c r="A18" s="13" t="s">
        <v>41</v>
      </c>
      <c r="B18" s="11">
        <f>+Setembre!B14</f>
        <v>5.41</v>
      </c>
      <c r="C18" s="11">
        <f>+Setembre!C14</f>
        <v>8103.87</v>
      </c>
      <c r="D18" s="11">
        <f>+Setembre!D14</f>
        <v>16.39</v>
      </c>
      <c r="E18" s="11">
        <f>+Setembre!E14</f>
        <v>329259.03999999998</v>
      </c>
      <c r="F18" s="11">
        <f>+Setembre!F14</f>
        <v>16.126246961469477</v>
      </c>
    </row>
    <row r="19" spans="1:32" ht="21" customHeight="1" x14ac:dyDescent="0.25">
      <c r="A19" s="13" t="s">
        <v>42</v>
      </c>
      <c r="B19" s="11">
        <f>+Octubre!B14</f>
        <v>20.67</v>
      </c>
      <c r="C19" s="11">
        <f>+Octubre!C14</f>
        <v>384423.43</v>
      </c>
      <c r="D19" s="11">
        <f>+Octubre!D14</f>
        <v>11.58</v>
      </c>
      <c r="E19" s="11">
        <f>+Octubre!E14</f>
        <v>86133.53</v>
      </c>
      <c r="F19" s="11">
        <f>+Octubre!F14</f>
        <v>19.006112619182172</v>
      </c>
    </row>
    <row r="20" spans="1:32" ht="21" customHeight="1" x14ac:dyDescent="0.25">
      <c r="A20" s="13" t="s">
        <v>43</v>
      </c>
      <c r="B20" s="11">
        <f>+Novembre!B14</f>
        <v>6.89</v>
      </c>
      <c r="C20" s="11">
        <f>+Novembre!C14</f>
        <v>466506.03</v>
      </c>
      <c r="D20" s="11">
        <f>+Novembre!D14</f>
        <v>10.52</v>
      </c>
      <c r="E20" s="11">
        <f>+Novembre!E14</f>
        <v>15446.71</v>
      </c>
      <c r="F20" s="11">
        <f>+Novembre!F14</f>
        <v>7.0063424390947535</v>
      </c>
    </row>
    <row r="21" spans="1:32" ht="21" customHeight="1" x14ac:dyDescent="0.25">
      <c r="A21" s="13" t="s">
        <v>44</v>
      </c>
      <c r="B21" s="11">
        <f>+Desembre!B14</f>
        <v>9.02</v>
      </c>
      <c r="C21" s="11">
        <f>+Desembre!C14</f>
        <v>105552.56</v>
      </c>
      <c r="D21" s="11">
        <f>+Desembre!D14</f>
        <v>1.1100000000000001</v>
      </c>
      <c r="E21" s="11">
        <f>+Desembre!E14</f>
        <v>304363.68</v>
      </c>
      <c r="F21" s="11">
        <f>+Desembre!F14</f>
        <v>3.1468081772022503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</sheetData>
  <mergeCells count="1">
    <mergeCell ref="A8:F8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F21"/>
  <sheetViews>
    <sheetView view="pageBreakPreview" topLeftCell="A7" zoomScaleNormal="100" zoomScaleSheetLayoutView="100" workbookViewId="0">
      <selection activeCell="E30" sqref="E30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8" spans="1:6" s="5" customFormat="1" ht="21" customHeight="1" x14ac:dyDescent="0.25">
      <c r="A8" s="81" t="s">
        <v>32</v>
      </c>
      <c r="B8" s="82"/>
      <c r="C8" s="82"/>
      <c r="D8" s="82"/>
      <c r="E8" s="82"/>
      <c r="F8" s="83"/>
    </row>
    <row r="9" spans="1:6" s="1" customFormat="1" ht="60" x14ac:dyDescent="0.25">
      <c r="A9" s="6" t="s">
        <v>9</v>
      </c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21.75" customHeight="1" x14ac:dyDescent="0.25">
      <c r="A10" s="9" t="s">
        <v>33</v>
      </c>
      <c r="B10" s="8">
        <f>+Gener!B15</f>
        <v>0</v>
      </c>
      <c r="C10" s="8">
        <f>+Gener!C15</f>
        <v>0</v>
      </c>
      <c r="D10" s="8">
        <f>+Gener!D15</f>
        <v>16.809999999999999</v>
      </c>
      <c r="E10" s="8">
        <f>+Gener!E15</f>
        <v>10320.39</v>
      </c>
      <c r="F10" s="8">
        <f>+Gener!F15</f>
        <v>16.809999999999999</v>
      </c>
    </row>
    <row r="11" spans="1:6" ht="21" customHeight="1" x14ac:dyDescent="0.25">
      <c r="A11" s="13" t="s">
        <v>34</v>
      </c>
      <c r="B11" s="8">
        <f>+Febrer!B15</f>
        <v>7.62</v>
      </c>
      <c r="C11" s="8">
        <f>+Febrer!C15</f>
        <v>9666.9699999999993</v>
      </c>
      <c r="D11" s="8">
        <f>+Febrer!D15</f>
        <v>27.7</v>
      </c>
      <c r="E11" s="8">
        <f>+Febrer!E15</f>
        <v>14409.11</v>
      </c>
      <c r="F11" s="8">
        <f>+Febrer!F15</f>
        <v>19.637526474409455</v>
      </c>
    </row>
    <row r="12" spans="1:6" ht="21" customHeight="1" x14ac:dyDescent="0.25">
      <c r="A12" s="13" t="s">
        <v>35</v>
      </c>
      <c r="B12" s="11">
        <f>+Març!B15</f>
        <v>7.92</v>
      </c>
      <c r="C12" s="11">
        <f>+Març!C15</f>
        <v>25814.73</v>
      </c>
      <c r="D12" s="11">
        <f>+Març!D15</f>
        <v>79.260000000000005</v>
      </c>
      <c r="E12" s="11">
        <f>+Març!E15</f>
        <v>2397.0100000000002</v>
      </c>
      <c r="F12" s="11">
        <f>+Març!F15</f>
        <v>13.981401863195961</v>
      </c>
    </row>
    <row r="13" spans="1:6" ht="21" customHeight="1" x14ac:dyDescent="0.25">
      <c r="A13" s="13" t="s">
        <v>36</v>
      </c>
      <c r="B13" s="11">
        <f>+Abril!B15</f>
        <v>10.52</v>
      </c>
      <c r="C13" s="11">
        <f>+Abril!C15</f>
        <v>29991.34</v>
      </c>
      <c r="D13" s="11">
        <f>+Abril!D15</f>
        <v>6.69</v>
      </c>
      <c r="E13" s="11">
        <f>+Abril!E15</f>
        <v>12777.58</v>
      </c>
      <c r="F13" s="11">
        <f>+Abril!F15</f>
        <v>9.3757548004485507</v>
      </c>
    </row>
    <row r="14" spans="1:6" ht="21" customHeight="1" x14ac:dyDescent="0.25">
      <c r="A14" s="13" t="s">
        <v>37</v>
      </c>
      <c r="B14" s="8">
        <f>+Maig!B15</f>
        <v>4.87</v>
      </c>
      <c r="C14" s="8">
        <f>+Maig!C15</f>
        <v>55605.05</v>
      </c>
      <c r="D14" s="8">
        <f>+Maig!D15</f>
        <v>10.38</v>
      </c>
      <c r="E14" s="8">
        <f>+Maig!E15</f>
        <v>5538.08</v>
      </c>
      <c r="F14" s="8">
        <f>+Maig!F15</f>
        <v>5.3690719447957598</v>
      </c>
    </row>
    <row r="15" spans="1:6" ht="21" customHeight="1" x14ac:dyDescent="0.25">
      <c r="A15" s="13" t="s">
        <v>38</v>
      </c>
      <c r="B15" s="8">
        <f>+Juny!B15</f>
        <v>8.6300000000000008</v>
      </c>
      <c r="C15" s="8">
        <f>+Juny!C15</f>
        <v>33403.25</v>
      </c>
      <c r="D15" s="8">
        <f>+Juny!D15</f>
        <v>15.74</v>
      </c>
      <c r="E15" s="8">
        <f>+Juny!E15</f>
        <v>16851.71</v>
      </c>
      <c r="F15" s="8">
        <f>+Juny!F15</f>
        <v>11.014155874365438</v>
      </c>
    </row>
    <row r="16" spans="1:6" ht="21" customHeight="1" x14ac:dyDescent="0.25">
      <c r="A16" s="13" t="s">
        <v>39</v>
      </c>
      <c r="B16" s="11">
        <f>+Juliol!B15</f>
        <v>12.06</v>
      </c>
      <c r="C16" s="11">
        <f>+Juliol!C15</f>
        <v>42100.66</v>
      </c>
      <c r="D16" s="11">
        <f>+Juliol!D15</f>
        <v>25.96</v>
      </c>
      <c r="E16" s="11">
        <f>+Juliol!E15</f>
        <v>11745.28</v>
      </c>
      <c r="F16" s="11">
        <f>+Juliol!F15</f>
        <v>15.091972178403795</v>
      </c>
    </row>
    <row r="17" spans="1:32" ht="21" customHeight="1" x14ac:dyDescent="0.25">
      <c r="A17" s="13" t="s">
        <v>40</v>
      </c>
      <c r="B17" s="11">
        <f>+Agost!B15</f>
        <v>6</v>
      </c>
      <c r="C17" s="11">
        <f>+Agost!C15</f>
        <v>2457.0300000000002</v>
      </c>
      <c r="D17" s="11">
        <f>+Agost!D15</f>
        <v>35.65</v>
      </c>
      <c r="E17" s="11">
        <f>+Agost!E15</f>
        <v>39237.31</v>
      </c>
      <c r="F17" s="11">
        <f>+Agost!F15</f>
        <v>33.902737913587309</v>
      </c>
    </row>
    <row r="18" spans="1:32" ht="21" customHeight="1" x14ac:dyDescent="0.25">
      <c r="A18" s="13" t="s">
        <v>41</v>
      </c>
      <c r="B18" s="11">
        <f>+Setembre!B15</f>
        <v>13.49</v>
      </c>
      <c r="C18" s="11">
        <f>+Setembre!C15</f>
        <v>12313.6</v>
      </c>
      <c r="D18" s="11">
        <f>+Setembre!D15</f>
        <v>14.27</v>
      </c>
      <c r="E18" s="11">
        <f>+Setembre!E15</f>
        <v>30231.4</v>
      </c>
      <c r="F18" s="11">
        <f>+Setembre!F15</f>
        <v>14.044248254789048</v>
      </c>
    </row>
    <row r="19" spans="1:32" ht="21" customHeight="1" x14ac:dyDescent="0.25">
      <c r="A19" s="13" t="s">
        <v>42</v>
      </c>
      <c r="B19" s="11">
        <f>+Octubre!B15</f>
        <v>14.57</v>
      </c>
      <c r="C19" s="11">
        <f>+Octubre!C15</f>
        <v>53808.08</v>
      </c>
      <c r="D19" s="11">
        <f>+Octubre!D15</f>
        <v>5</v>
      </c>
      <c r="E19" s="11">
        <f>+Octubre!E15</f>
        <v>2458.42</v>
      </c>
      <c r="F19" s="11">
        <f>+Octubre!F15</f>
        <v>14.151863464050544</v>
      </c>
      <c r="G19" s="12"/>
    </row>
    <row r="20" spans="1:32" ht="21" customHeight="1" x14ac:dyDescent="0.25">
      <c r="A20" s="13" t="s">
        <v>43</v>
      </c>
      <c r="B20" s="11">
        <f>+Novembre!B15</f>
        <v>7.57</v>
      </c>
      <c r="C20" s="11">
        <f>+Novembre!C15</f>
        <v>25221.22</v>
      </c>
      <c r="D20" s="11">
        <f>+Novembre!D15</f>
        <v>3.79</v>
      </c>
      <c r="E20" s="11">
        <f>+Novembre!E15</f>
        <v>5165.26</v>
      </c>
      <c r="F20" s="11">
        <f>+Novembre!F15</f>
        <v>6.9274549339048157</v>
      </c>
    </row>
    <row r="21" spans="1:32" ht="21" customHeight="1" x14ac:dyDescent="0.25">
      <c r="A21" s="13" t="s">
        <v>44</v>
      </c>
      <c r="B21" s="11">
        <f>+Desembre!B15</f>
        <v>4.47</v>
      </c>
      <c r="C21" s="11">
        <f>+Desembre!C15</f>
        <v>56852.54</v>
      </c>
      <c r="D21" s="11">
        <f>+Desembre!D15</f>
        <v>1.3</v>
      </c>
      <c r="E21" s="11">
        <f>+Desembre!E15</f>
        <v>10534.11</v>
      </c>
      <c r="F21" s="11">
        <f>+Desembre!F15</f>
        <v>3.9744548334128496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</sheetData>
  <mergeCells count="1">
    <mergeCell ref="A8:F8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F25"/>
  <sheetViews>
    <sheetView view="pageBreakPreview" zoomScaleNormal="100" zoomScaleSheetLayoutView="100" workbookViewId="0">
      <selection activeCell="F14" sqref="F14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9" spans="1:6" s="5" customFormat="1" ht="21" customHeight="1" x14ac:dyDescent="0.25">
      <c r="A9" s="81" t="s">
        <v>32</v>
      </c>
      <c r="B9" s="82"/>
      <c r="C9" s="82"/>
      <c r="D9" s="82"/>
      <c r="E9" s="82"/>
      <c r="F9" s="83"/>
    </row>
    <row r="10" spans="1:6" s="1" customFormat="1" ht="60" x14ac:dyDescent="0.25">
      <c r="A10" s="6" t="s">
        <v>9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</row>
    <row r="11" spans="1:6" ht="21" customHeight="1" x14ac:dyDescent="0.25">
      <c r="A11" s="9" t="s">
        <v>33</v>
      </c>
      <c r="B11" s="8">
        <f>+Gener!B16</f>
        <v>0</v>
      </c>
      <c r="C11" s="8">
        <f>+Gener!C16</f>
        <v>0</v>
      </c>
      <c r="D11" s="8">
        <f>+Gener!D16</f>
        <v>33</v>
      </c>
      <c r="E11" s="8">
        <f>+Gener!E16</f>
        <v>1028.5</v>
      </c>
      <c r="F11" s="8">
        <f>+Gener!F16</f>
        <v>33</v>
      </c>
    </row>
    <row r="12" spans="1:6" ht="21" customHeight="1" x14ac:dyDescent="0.25">
      <c r="A12" s="13" t="s">
        <v>34</v>
      </c>
      <c r="B12" s="8">
        <f>+Febrer!B16</f>
        <v>0</v>
      </c>
      <c r="C12" s="8">
        <f>+Febrer!C16</f>
        <v>0</v>
      </c>
      <c r="D12" s="8">
        <f>+Febrer!D16</f>
        <v>5.89</v>
      </c>
      <c r="E12" s="8">
        <f>+Febrer!E16</f>
        <v>32324.71</v>
      </c>
      <c r="F12" s="8">
        <f>+Febrer!F16</f>
        <v>5.89</v>
      </c>
    </row>
    <row r="13" spans="1:6" ht="21" customHeight="1" x14ac:dyDescent="0.25">
      <c r="A13" s="13" t="s">
        <v>35</v>
      </c>
      <c r="B13" s="8">
        <f>+Març!B16</f>
        <v>8.42</v>
      </c>
      <c r="C13" s="8">
        <f>+Març!C16</f>
        <v>1679335.35</v>
      </c>
      <c r="D13" s="8">
        <f>+Març!D16</f>
        <v>91.07</v>
      </c>
      <c r="E13" s="8">
        <f>+Març!E16</f>
        <v>1329719.71</v>
      </c>
      <c r="F13" s="8">
        <f>+Març!F16</f>
        <v>44.94353707063771</v>
      </c>
    </row>
    <row r="14" spans="1:6" ht="21" customHeight="1" x14ac:dyDescent="0.25">
      <c r="A14" s="13" t="s">
        <v>36</v>
      </c>
      <c r="B14" s="8">
        <f>+Abril!B16</f>
        <v>7.21</v>
      </c>
      <c r="C14" s="8">
        <f>+Abril!C16</f>
        <v>2698037.11</v>
      </c>
      <c r="D14" s="8">
        <f>+Abril!D16</f>
        <v>32.9</v>
      </c>
      <c r="E14" s="8">
        <f>+Abril!E16</f>
        <v>443544.21</v>
      </c>
      <c r="F14" s="8">
        <f>+Abril!F16</f>
        <v>10.837043069793909</v>
      </c>
    </row>
    <row r="15" spans="1:6" ht="21" customHeight="1" x14ac:dyDescent="0.25">
      <c r="A15" s="13" t="s">
        <v>37</v>
      </c>
      <c r="B15" s="8">
        <f>+Maig!B16</f>
        <v>9.76</v>
      </c>
      <c r="C15" s="8">
        <f>+Maig!C16</f>
        <v>3726459.07</v>
      </c>
      <c r="D15" s="8">
        <f>+Maig!D16</f>
        <v>1.18</v>
      </c>
      <c r="E15" s="8">
        <f>+Maig!E16</f>
        <v>1040170.18</v>
      </c>
      <c r="F15" s="8">
        <f>+Maig!F16</f>
        <v>7.8876789789346411</v>
      </c>
    </row>
    <row r="16" spans="1:6" ht="21" customHeight="1" x14ac:dyDescent="0.25">
      <c r="A16" s="13" t="s">
        <v>38</v>
      </c>
      <c r="B16" s="8">
        <f>+Juny!B16</f>
        <v>9.19</v>
      </c>
      <c r="C16" s="8">
        <f>+Juny!C16</f>
        <v>1165988.1599999999</v>
      </c>
      <c r="D16" s="8">
        <f>+Juny!D16</f>
        <v>12.77</v>
      </c>
      <c r="E16" s="8">
        <f>+Juny!E16</f>
        <v>703617.61</v>
      </c>
      <c r="F16" s="8">
        <f>+Juny!F16</f>
        <v>10.537316682596673</v>
      </c>
    </row>
    <row r="17" spans="1:32" ht="21" customHeight="1" x14ac:dyDescent="0.25">
      <c r="A17" s="13" t="s">
        <v>39</v>
      </c>
      <c r="B17" s="11">
        <f>+Juliol!B16</f>
        <v>10.16</v>
      </c>
      <c r="C17" s="11">
        <f>+Juliol!C16</f>
        <v>2529103.81</v>
      </c>
      <c r="D17" s="11">
        <f>+Juliol!D16</f>
        <v>97.43</v>
      </c>
      <c r="E17" s="11">
        <f>+Juliol!E16</f>
        <v>30083.48</v>
      </c>
      <c r="F17" s="11">
        <f>+Juliol!F16</f>
        <v>11.185866809302574</v>
      </c>
    </row>
    <row r="18" spans="1:32" ht="21" customHeight="1" x14ac:dyDescent="0.25">
      <c r="A18" s="13" t="s">
        <v>40</v>
      </c>
      <c r="B18" s="11">
        <f>+Agost!B16</f>
        <v>14.4</v>
      </c>
      <c r="C18" s="11">
        <f>+Agost!C16</f>
        <v>1450524.8</v>
      </c>
      <c r="D18" s="11">
        <f>+Agost!D16</f>
        <v>9.43</v>
      </c>
      <c r="E18" s="11">
        <f>+Agost!E16</f>
        <v>973910.55</v>
      </c>
      <c r="F18" s="11">
        <f>+Agost!F16</f>
        <v>12.403520517261885</v>
      </c>
    </row>
    <row r="19" spans="1:32" ht="21" customHeight="1" x14ac:dyDescent="0.25">
      <c r="A19" s="13" t="s">
        <v>41</v>
      </c>
      <c r="B19" s="11">
        <f>+Setembre!B16</f>
        <v>10.37</v>
      </c>
      <c r="C19" s="11">
        <f>+Setembre!C16</f>
        <v>2240467.37</v>
      </c>
      <c r="D19" s="11">
        <f>+Setembre!D16</f>
        <v>1.03</v>
      </c>
      <c r="E19" s="11">
        <f>+Setembre!E16</f>
        <v>1058259.42</v>
      </c>
      <c r="F19" s="11">
        <f>+Setembre!F16</f>
        <v>7.373649100991476</v>
      </c>
    </row>
    <row r="20" spans="1:32" ht="21" customHeight="1" x14ac:dyDescent="0.25">
      <c r="A20" s="13" t="s">
        <v>42</v>
      </c>
      <c r="B20" s="11">
        <f>+Octubre!B16</f>
        <v>16.45</v>
      </c>
      <c r="C20" s="11">
        <f>+Octubre!C16</f>
        <v>1375324.52</v>
      </c>
      <c r="D20" s="11">
        <f>+Octubre!D16</f>
        <v>4.88</v>
      </c>
      <c r="E20" s="11">
        <f>+Octubre!E16</f>
        <v>51230.49</v>
      </c>
      <c r="F20" s="11">
        <f>+Octubre!F16</f>
        <v>16.034497783019248</v>
      </c>
    </row>
    <row r="21" spans="1:32" ht="21" customHeight="1" x14ac:dyDescent="0.25">
      <c r="A21" s="13" t="s">
        <v>43</v>
      </c>
      <c r="B21" s="11">
        <f>+Novembre!B16</f>
        <v>11.42</v>
      </c>
      <c r="C21" s="11">
        <f>+Novembre!C16</f>
        <v>2303290.09</v>
      </c>
      <c r="D21" s="11">
        <f>+Novembre!D16</f>
        <v>4.26</v>
      </c>
      <c r="E21" s="11">
        <f>+Novembre!E16</f>
        <v>127123.79</v>
      </c>
      <c r="F21" s="11">
        <f>+Novembre!F16</f>
        <v>11.045493277548266</v>
      </c>
    </row>
    <row r="22" spans="1:32" ht="21" customHeight="1" x14ac:dyDescent="0.25">
      <c r="A22" s="13" t="s">
        <v>44</v>
      </c>
      <c r="B22" s="11">
        <f>+Desembre!B16</f>
        <v>23.93</v>
      </c>
      <c r="C22" s="11">
        <f>+Desembre!C16</f>
        <v>3481429.55</v>
      </c>
      <c r="D22" s="11">
        <f>+Desembre!D16</f>
        <v>11.93</v>
      </c>
      <c r="E22" s="11">
        <f>+Desembre!E16</f>
        <v>53771.199999999997</v>
      </c>
      <c r="F22" s="11">
        <f>+Desembre!F16</f>
        <v>23.747477296020595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5" spans="1:32" ht="34.5" customHeight="1" x14ac:dyDescent="0.25">
      <c r="A25" s="84"/>
      <c r="B25" s="84"/>
      <c r="C25" s="84"/>
      <c r="D25" s="84"/>
      <c r="E25" s="84"/>
      <c r="F25" s="84"/>
    </row>
  </sheetData>
  <mergeCells count="2">
    <mergeCell ref="A9:F9"/>
    <mergeCell ref="A25:F25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F22"/>
  <sheetViews>
    <sheetView view="pageBreakPreview" topLeftCell="A7" zoomScaleNormal="100" zoomScaleSheetLayoutView="100" workbookViewId="0">
      <selection activeCell="F15" sqref="F15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9" width="0" style="2" hidden="1" customWidth="1"/>
    <col min="10" max="16384" width="11.42578125" style="2"/>
  </cols>
  <sheetData>
    <row r="9" spans="1:6" s="5" customFormat="1" ht="21" customHeight="1" x14ac:dyDescent="0.25">
      <c r="A9" s="81" t="s">
        <v>32</v>
      </c>
      <c r="B9" s="82"/>
      <c r="C9" s="82"/>
      <c r="D9" s="82"/>
      <c r="E9" s="82"/>
      <c r="F9" s="83"/>
    </row>
    <row r="10" spans="1:6" s="1" customFormat="1" ht="60" x14ac:dyDescent="0.25">
      <c r="A10" s="6" t="s">
        <v>9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</row>
    <row r="11" spans="1:6" ht="21.75" customHeight="1" x14ac:dyDescent="0.25">
      <c r="A11" s="9" t="s">
        <v>33</v>
      </c>
      <c r="B11" s="8">
        <f>+Gener!B17</f>
        <v>18.89</v>
      </c>
      <c r="C11" s="8">
        <f>+Gener!C17</f>
        <v>11159.8</v>
      </c>
      <c r="D11" s="8">
        <f>+Gener!D17</f>
        <v>31.07</v>
      </c>
      <c r="E11" s="8">
        <f>+Gener!E17</f>
        <v>33848.22</v>
      </c>
      <c r="F11" s="8">
        <f>+Gener!F17</f>
        <v>28.049952372932644</v>
      </c>
    </row>
    <row r="12" spans="1:6" ht="21" customHeight="1" x14ac:dyDescent="0.25">
      <c r="A12" s="13" t="s">
        <v>34</v>
      </c>
      <c r="B12" s="8">
        <f>+Febrer!B17</f>
        <v>0</v>
      </c>
      <c r="C12" s="8">
        <f>+Febrer!C17</f>
        <v>0</v>
      </c>
      <c r="D12" s="8">
        <f>+Febrer!D17</f>
        <v>59.07</v>
      </c>
      <c r="E12" s="8">
        <f>+Febrer!E17</f>
        <v>33848.22</v>
      </c>
      <c r="F12" s="8">
        <f>+Febrer!F17</f>
        <v>59.07</v>
      </c>
    </row>
    <row r="13" spans="1:6" ht="21" customHeight="1" x14ac:dyDescent="0.25">
      <c r="A13" s="13" t="s">
        <v>35</v>
      </c>
      <c r="B13" s="11">
        <f>+Març!B17</f>
        <v>9.07</v>
      </c>
      <c r="C13" s="11">
        <f>+Març!C17</f>
        <v>34930.31</v>
      </c>
      <c r="D13" s="11">
        <f>+Març!D17</f>
        <v>90.69</v>
      </c>
      <c r="E13" s="11">
        <f>+Març!E17</f>
        <v>12282.74</v>
      </c>
      <c r="F13" s="11">
        <f>+Març!F17</f>
        <v>30.303901194690877</v>
      </c>
    </row>
    <row r="14" spans="1:6" ht="21" customHeight="1" x14ac:dyDescent="0.25">
      <c r="A14" s="13" t="s">
        <v>36</v>
      </c>
      <c r="B14" s="11">
        <f>+Abril!B17</f>
        <v>7.98</v>
      </c>
      <c r="C14" s="11">
        <f>+Abril!C17</f>
        <v>146590.17000000001</v>
      </c>
      <c r="D14" s="11">
        <f>+Abril!D17</f>
        <v>9</v>
      </c>
      <c r="E14" s="11">
        <f>+Abril!E17</f>
        <v>3377.11</v>
      </c>
      <c r="F14" s="11">
        <f>+Abril!F17</f>
        <v>8.0029693583827104</v>
      </c>
    </row>
    <row r="15" spans="1:6" ht="21" customHeight="1" x14ac:dyDescent="0.25">
      <c r="A15" s="13" t="s">
        <v>37</v>
      </c>
      <c r="B15" s="8">
        <f>+Maig!B17</f>
        <v>9.8699999999999992</v>
      </c>
      <c r="C15" s="8">
        <f>+Maig!C17</f>
        <v>72490.84</v>
      </c>
      <c r="D15" s="8">
        <f>+Maig!D17</f>
        <v>2.9</v>
      </c>
      <c r="E15" s="8">
        <f>+Maig!E17</f>
        <v>12070.53</v>
      </c>
      <c r="F15" s="8">
        <f>+Maig!F17</f>
        <v>8.8750824141094213</v>
      </c>
    </row>
    <row r="16" spans="1:6" ht="21" customHeight="1" x14ac:dyDescent="0.25">
      <c r="A16" s="13" t="s">
        <v>38</v>
      </c>
      <c r="B16" s="8">
        <f>+Juny!B17</f>
        <v>12.67</v>
      </c>
      <c r="C16" s="8">
        <f>+Juny!C17</f>
        <v>35782.86</v>
      </c>
      <c r="D16" s="8">
        <f>+Juny!D17</f>
        <v>10.16</v>
      </c>
      <c r="E16" s="8">
        <f>+Juny!E17</f>
        <v>113242.12</v>
      </c>
      <c r="F16" s="8">
        <f>+Juny!F17</f>
        <v>10.762684050687342</v>
      </c>
    </row>
    <row r="17" spans="1:32" ht="21" customHeight="1" x14ac:dyDescent="0.25">
      <c r="A17" s="13" t="s">
        <v>39</v>
      </c>
      <c r="B17" s="11">
        <f>+Juliol!B17</f>
        <v>14.07</v>
      </c>
      <c r="C17" s="11">
        <f>+Juliol!C17</f>
        <v>151984.98000000001</v>
      </c>
      <c r="D17" s="11">
        <f>+Juliol!D17</f>
        <v>5.54</v>
      </c>
      <c r="E17" s="11">
        <f>+Juliol!E17</f>
        <v>17254.54</v>
      </c>
      <c r="F17" s="11">
        <f>+Juliol!F17</f>
        <v>13.20033772371843</v>
      </c>
      <c r="G17" s="8"/>
      <c r="H17" s="8"/>
    </row>
    <row r="18" spans="1:32" ht="21" customHeight="1" x14ac:dyDescent="0.25">
      <c r="A18" s="13" t="s">
        <v>40</v>
      </c>
      <c r="B18" s="11">
        <f>+Agost!B17</f>
        <v>23.54</v>
      </c>
      <c r="C18" s="11">
        <f>+Agost!C17</f>
        <v>17254.54</v>
      </c>
      <c r="D18" s="11">
        <f>+Agost!D17</f>
        <v>4.6900000000000004</v>
      </c>
      <c r="E18" s="11">
        <f>+Agost!E17</f>
        <v>45675.03</v>
      </c>
      <c r="F18" s="11">
        <f>+Agost!F17</f>
        <v>9.8584459150126094</v>
      </c>
    </row>
    <row r="19" spans="1:32" ht="21" customHeight="1" x14ac:dyDescent="0.25">
      <c r="A19" s="13" t="s">
        <v>41</v>
      </c>
      <c r="B19" s="11">
        <f>+Setembre!B17</f>
        <v>7.77</v>
      </c>
      <c r="C19" s="11">
        <f>+Setembre!C17</f>
        <v>62717.75</v>
      </c>
      <c r="D19" s="11">
        <f>+Setembre!D17</f>
        <v>8.6300000000000008</v>
      </c>
      <c r="E19" s="11">
        <f>+Setembre!E17</f>
        <v>19331.59</v>
      </c>
      <c r="F19" s="11">
        <f>+Setembre!F17</f>
        <v>7.9726240235448573</v>
      </c>
    </row>
    <row r="20" spans="1:32" ht="21" customHeight="1" x14ac:dyDescent="0.25">
      <c r="A20" s="13" t="s">
        <v>42</v>
      </c>
      <c r="B20" s="11">
        <f>+Octubre!B17</f>
        <v>14.69</v>
      </c>
      <c r="C20" s="11">
        <f>+Octubre!C17</f>
        <v>42677.81</v>
      </c>
      <c r="D20" s="11">
        <f>+Octubre!D17</f>
        <v>3.26</v>
      </c>
      <c r="E20" s="11">
        <f>+Octubre!E17</f>
        <v>13306.17</v>
      </c>
      <c r="F20" s="11">
        <f>+Octubre!F17</f>
        <v>11.973338499692233</v>
      </c>
      <c r="G20" s="11" t="e">
        <f>+#REF!</f>
        <v>#REF!</v>
      </c>
      <c r="H20" s="11" t="e">
        <f>+#REF!</f>
        <v>#REF!</v>
      </c>
      <c r="I20" s="11" t="e">
        <f>+#REF!</f>
        <v>#REF!</v>
      </c>
    </row>
    <row r="21" spans="1:32" ht="21" customHeight="1" x14ac:dyDescent="0.25">
      <c r="A21" s="13" t="s">
        <v>43</v>
      </c>
      <c r="B21" s="11">
        <f>+Novembre!B17</f>
        <v>6.76</v>
      </c>
      <c r="C21" s="11">
        <f>+Novembre!C17</f>
        <v>52792.06</v>
      </c>
      <c r="D21" s="11">
        <f>+Novembre!D17</f>
        <v>15.41</v>
      </c>
      <c r="E21" s="11">
        <f>+Novembre!E17</f>
        <v>16226.59</v>
      </c>
      <c r="F21" s="11">
        <f>+Novembre!F17</f>
        <v>8.7936532734268216</v>
      </c>
    </row>
    <row r="22" spans="1:32" ht="21" customHeight="1" x14ac:dyDescent="0.25">
      <c r="A22" s="13" t="s">
        <v>44</v>
      </c>
      <c r="B22" s="11">
        <f>+Desembre!B17</f>
        <v>6.66</v>
      </c>
      <c r="C22" s="11">
        <f>+Desembre!C17</f>
        <v>68658.63</v>
      </c>
      <c r="D22" s="11">
        <f>+Desembre!D17</f>
        <v>13.06</v>
      </c>
      <c r="E22" s="11">
        <f>+Desembre!E17</f>
        <v>31519.119999999999</v>
      </c>
      <c r="F22" s="11">
        <f>+Desembre!F17</f>
        <v>8.6736444270309523</v>
      </c>
      <c r="G22" s="11">
        <f>+Desembre!G17</f>
        <v>0</v>
      </c>
      <c r="H22" s="11">
        <f>+Desembre!H17</f>
        <v>457266.47580000001</v>
      </c>
      <c r="I22" s="11">
        <f>+Desembre!I17</f>
        <v>411639.7072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</sheetData>
  <mergeCells count="1">
    <mergeCell ref="A9:F9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F25"/>
  <sheetViews>
    <sheetView view="pageBreakPreview" topLeftCell="A7" zoomScaleNormal="100" zoomScaleSheetLayoutView="100" workbookViewId="0">
      <selection activeCell="F14" sqref="F14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9" spans="1:6" s="5" customFormat="1" ht="21" customHeight="1" x14ac:dyDescent="0.25">
      <c r="A9" s="81" t="s">
        <v>32</v>
      </c>
      <c r="B9" s="82"/>
      <c r="C9" s="82"/>
      <c r="D9" s="82"/>
      <c r="E9" s="82"/>
      <c r="F9" s="83"/>
    </row>
    <row r="10" spans="1:6" s="1" customFormat="1" ht="60" x14ac:dyDescent="0.25">
      <c r="A10" s="6" t="s">
        <v>9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</row>
    <row r="11" spans="1:6" ht="21" customHeight="1" x14ac:dyDescent="0.25">
      <c r="A11" s="9" t="s">
        <v>33</v>
      </c>
      <c r="B11" s="11">
        <f>+Gener!B18</f>
        <v>20</v>
      </c>
      <c r="C11" s="11">
        <f>+Gener!C18</f>
        <v>100</v>
      </c>
      <c r="D11" s="11">
        <f>+Gener!D18</f>
        <v>0</v>
      </c>
      <c r="E11" s="11">
        <f>+Gener!E18</f>
        <v>350.31</v>
      </c>
      <c r="F11" s="11">
        <f>+Gener!F18</f>
        <v>4.4413848237880567</v>
      </c>
    </row>
    <row r="12" spans="1:6" ht="21" customHeight="1" x14ac:dyDescent="0.25">
      <c r="A12" s="13" t="s">
        <v>34</v>
      </c>
      <c r="B12" s="8">
        <f>+Febrer!B18</f>
        <v>8.5500000000000007</v>
      </c>
      <c r="C12" s="8">
        <f>+Febrer!C18</f>
        <v>635.36</v>
      </c>
      <c r="D12" s="8">
        <f>+Febrer!D18</f>
        <v>60</v>
      </c>
      <c r="E12" s="8">
        <f>+Febrer!E18</f>
        <v>496.25</v>
      </c>
      <c r="F12" s="8">
        <f>+Febrer!F18</f>
        <v>31.112598863566067</v>
      </c>
    </row>
    <row r="13" spans="1:6" ht="21" customHeight="1" x14ac:dyDescent="0.25">
      <c r="A13" s="13" t="s">
        <v>35</v>
      </c>
      <c r="B13" s="11">
        <f>+Març!B18</f>
        <v>11</v>
      </c>
      <c r="C13" s="11">
        <f>+Març!C18</f>
        <v>1895.78</v>
      </c>
      <c r="D13" s="11">
        <f>+Març!D18</f>
        <v>80.88</v>
      </c>
      <c r="E13" s="11">
        <f>+Març!E18</f>
        <v>571.35</v>
      </c>
      <c r="F13" s="11">
        <f>+Març!F18</f>
        <v>27.18315127293657</v>
      </c>
    </row>
    <row r="14" spans="1:6" ht="21" customHeight="1" x14ac:dyDescent="0.25">
      <c r="A14" s="13" t="s">
        <v>36</v>
      </c>
      <c r="B14" s="11">
        <f>+Abril!B18</f>
        <v>12.48</v>
      </c>
      <c r="C14" s="11">
        <f>+Abril!C18</f>
        <v>11325.28</v>
      </c>
      <c r="D14" s="11">
        <f>+Abril!D18</f>
        <v>121</v>
      </c>
      <c r="E14" s="11">
        <f>+Abril!E18</f>
        <v>496.25</v>
      </c>
      <c r="F14" s="11">
        <f>+Abril!F18</f>
        <v>17.035505928589618</v>
      </c>
    </row>
    <row r="15" spans="1:6" ht="21" customHeight="1" x14ac:dyDescent="0.25">
      <c r="A15" s="13" t="s">
        <v>37</v>
      </c>
      <c r="B15" s="8">
        <f>+Maig!B18</f>
        <v>10.39</v>
      </c>
      <c r="C15" s="8">
        <f>+Maig!C18</f>
        <v>20682.439999999999</v>
      </c>
      <c r="D15" s="8">
        <f>+Maig!D18</f>
        <v>98.33</v>
      </c>
      <c r="E15" s="8">
        <f>+Maig!E18</f>
        <v>836.25</v>
      </c>
      <c r="F15" s="8">
        <f>+Maig!F18</f>
        <v>13.807486148088014</v>
      </c>
    </row>
    <row r="16" spans="1:6" ht="21" customHeight="1" x14ac:dyDescent="0.25">
      <c r="A16" s="13" t="s">
        <v>38</v>
      </c>
      <c r="B16" s="8">
        <f>+Juny!B18</f>
        <v>38.47</v>
      </c>
      <c r="C16" s="8">
        <f>+Juny!C18</f>
        <v>354.65</v>
      </c>
      <c r="D16" s="8">
        <f>+Juny!D18</f>
        <v>8.1999999999999993</v>
      </c>
      <c r="E16" s="8">
        <f>+Juny!E18</f>
        <v>15559.91</v>
      </c>
      <c r="F16" s="8">
        <f>+Juny!F18</f>
        <v>8.8745555956306674</v>
      </c>
    </row>
    <row r="17" spans="1:32" ht="21" customHeight="1" x14ac:dyDescent="0.25">
      <c r="A17" s="13" t="s">
        <v>39</v>
      </c>
      <c r="B17" s="11">
        <f>+Juliol!B18</f>
        <v>14.26</v>
      </c>
      <c r="C17" s="11">
        <f>+Juliol!C18</f>
        <v>16273.66</v>
      </c>
      <c r="D17" s="11">
        <f>+Juliol!D18</f>
        <v>0</v>
      </c>
      <c r="E17" s="11">
        <f>+Juliol!E18</f>
        <v>0</v>
      </c>
      <c r="F17" s="11">
        <f>+Juliol!F18</f>
        <v>14.26</v>
      </c>
    </row>
    <row r="18" spans="1:32" ht="21" customHeight="1" x14ac:dyDescent="0.25">
      <c r="A18" s="13" t="s">
        <v>40</v>
      </c>
      <c r="B18" s="11">
        <f>+Agost!B18</f>
        <v>8.74</v>
      </c>
      <c r="C18" s="11">
        <f>+Agost!C18</f>
        <v>41577.86</v>
      </c>
      <c r="D18" s="11">
        <f>+Agost!D18</f>
        <v>27.19</v>
      </c>
      <c r="E18" s="11">
        <f>+Agost!E18</f>
        <v>10075.09</v>
      </c>
      <c r="F18" s="11">
        <f>+Agost!F18</f>
        <v>12.338737545483852</v>
      </c>
    </row>
    <row r="19" spans="1:32" ht="21" customHeight="1" x14ac:dyDescent="0.25">
      <c r="A19" s="13" t="s">
        <v>41</v>
      </c>
      <c r="B19" s="11">
        <f>+Setembre!B18</f>
        <v>21.93</v>
      </c>
      <c r="C19" s="11">
        <f>+Setembre!C18</f>
        <v>9578.84</v>
      </c>
      <c r="D19" s="11">
        <f>+Setembre!D18</f>
        <v>274</v>
      </c>
      <c r="E19" s="11">
        <f>+Setembre!E18</f>
        <v>496.25</v>
      </c>
      <c r="F19" s="11">
        <f>+Setembre!F18</f>
        <v>34.345743928838353</v>
      </c>
    </row>
    <row r="20" spans="1:32" ht="21" customHeight="1" x14ac:dyDescent="0.25">
      <c r="A20" s="13" t="s">
        <v>42</v>
      </c>
      <c r="B20" s="11">
        <f>+Octubre!B18</f>
        <v>9.94</v>
      </c>
      <c r="C20" s="11">
        <f>+Octubre!C18</f>
        <v>66747.710000000006</v>
      </c>
      <c r="D20" s="11">
        <f>+Octubre!D18</f>
        <v>110.81</v>
      </c>
      <c r="E20" s="11">
        <f>+Octubre!E18</f>
        <v>1414.95</v>
      </c>
      <c r="F20" s="11">
        <f>+Octubre!F18</f>
        <v>12.033903120858252</v>
      </c>
    </row>
    <row r="21" spans="1:32" ht="21" customHeight="1" x14ac:dyDescent="0.25">
      <c r="A21" s="13" t="s">
        <v>43</v>
      </c>
      <c r="B21" s="11">
        <f>+Novembre!B18</f>
        <v>16.03</v>
      </c>
      <c r="C21" s="11">
        <f>+Novembre!C18</f>
        <v>36184.17</v>
      </c>
      <c r="D21" s="11">
        <f>+Novembre!D18</f>
        <v>16.28</v>
      </c>
      <c r="E21" s="11">
        <f>+Novembre!E18</f>
        <v>48768.480000000003</v>
      </c>
      <c r="F21" s="11">
        <f>+Novembre!F18</f>
        <v>16.173516653100286</v>
      </c>
    </row>
    <row r="22" spans="1:32" ht="21" customHeight="1" x14ac:dyDescent="0.25">
      <c r="A22" s="13" t="s">
        <v>44</v>
      </c>
      <c r="B22" s="11">
        <f>+Desembre!B18</f>
        <v>9.94</v>
      </c>
      <c r="C22" s="11">
        <f>+Desembre!C18</f>
        <v>126684.69</v>
      </c>
      <c r="D22" s="11">
        <f>+Desembre!D18</f>
        <v>0</v>
      </c>
      <c r="E22" s="11">
        <f>+Desembre!E18</f>
        <v>1322.24</v>
      </c>
      <c r="F22" s="11">
        <f>+Desembre!F18</f>
        <v>9.8373253588692418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5" spans="1:32" ht="34.5" customHeight="1" x14ac:dyDescent="0.25">
      <c r="A25" s="84"/>
      <c r="B25" s="84"/>
      <c r="C25" s="84"/>
      <c r="D25" s="84"/>
      <c r="E25" s="84"/>
      <c r="F25" s="84"/>
    </row>
  </sheetData>
  <mergeCells count="2">
    <mergeCell ref="A9:F9"/>
    <mergeCell ref="A25:F25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9:K24"/>
  <sheetViews>
    <sheetView showGridLines="0" view="pageBreakPreview" topLeftCell="A7" zoomScaleNormal="100" zoomScaleSheetLayoutView="100" workbookViewId="0">
      <selection activeCell="A34" sqref="A34"/>
    </sheetView>
  </sheetViews>
  <sheetFormatPr defaultColWidth="11.42578125" defaultRowHeight="12.75" x14ac:dyDescent="0.25"/>
  <cols>
    <col min="1" max="1" width="54.42578125" style="34" customWidth="1"/>
    <col min="2" max="6" width="15.28515625" style="48" customWidth="1"/>
    <col min="7" max="7" width="11.42578125" style="34" customWidth="1"/>
    <col min="8" max="10" width="11.42578125" style="34" hidden="1" customWidth="1"/>
    <col min="11" max="16384" width="11.42578125" style="34"/>
  </cols>
  <sheetData>
    <row r="9" spans="1:10" ht="21" customHeight="1" x14ac:dyDescent="0.25">
      <c r="A9" s="72" t="s">
        <v>15</v>
      </c>
      <c r="B9" s="73"/>
      <c r="C9" s="73"/>
      <c r="D9" s="73"/>
      <c r="E9" s="73"/>
      <c r="F9" s="74"/>
    </row>
    <row r="10" spans="1:10" ht="21" customHeight="1" x14ac:dyDescent="0.25">
      <c r="A10" s="75" t="s">
        <v>21</v>
      </c>
      <c r="B10" s="76"/>
      <c r="C10" s="76"/>
      <c r="D10" s="76"/>
      <c r="E10" s="76"/>
      <c r="F10" s="77"/>
    </row>
    <row r="11" spans="1:10" s="37" customFormat="1" ht="51" x14ac:dyDescent="0.25">
      <c r="A11" s="35" t="s">
        <v>0</v>
      </c>
      <c r="B11" s="36" t="s">
        <v>10</v>
      </c>
      <c r="C11" s="36" t="s">
        <v>11</v>
      </c>
      <c r="D11" s="36" t="s">
        <v>12</v>
      </c>
      <c r="E11" s="36" t="s">
        <v>13</v>
      </c>
      <c r="F11" s="36" t="s">
        <v>14</v>
      </c>
    </row>
    <row r="12" spans="1:10" s="41" customFormat="1" ht="21.75" customHeight="1" x14ac:dyDescent="0.25">
      <c r="A12" s="38" t="s">
        <v>1</v>
      </c>
      <c r="B12" s="39">
        <v>8.6300000000000008</v>
      </c>
      <c r="C12" s="40">
        <v>272871.44</v>
      </c>
      <c r="D12" s="39">
        <v>42.22</v>
      </c>
      <c r="E12" s="40">
        <v>802877.85</v>
      </c>
      <c r="F12" s="39">
        <f t="shared" ref="F12:F22" si="0">+((B12*C12)+(D12*E12))/(C12+E12)</f>
        <v>33.699658174257308</v>
      </c>
      <c r="H12" s="41">
        <f>+B12*C12</f>
        <v>2354880.5272000004</v>
      </c>
      <c r="I12" s="41">
        <f>+D12*E12</f>
        <v>33897502.827</v>
      </c>
      <c r="J12" s="41">
        <f>+H12+I12</f>
        <v>36252383.354199998</v>
      </c>
    </row>
    <row r="13" spans="1:10" s="41" customFormat="1" ht="21.75" customHeight="1" x14ac:dyDescent="0.25">
      <c r="A13" s="38" t="s">
        <v>2</v>
      </c>
      <c r="B13" s="39">
        <v>4.16</v>
      </c>
      <c r="C13" s="40">
        <v>89571.73</v>
      </c>
      <c r="D13" s="39">
        <v>52.31</v>
      </c>
      <c r="E13" s="40">
        <v>333314.95</v>
      </c>
      <c r="F13" s="39">
        <f t="shared" si="0"/>
        <v>42.111336851044832</v>
      </c>
      <c r="H13" s="41">
        <f t="shared" ref="H13:H22" si="1">+B13*C13</f>
        <v>372618.39679999999</v>
      </c>
      <c r="I13" s="41">
        <f t="shared" ref="I13:I22" si="2">+D13*E13</f>
        <v>17435705.034500003</v>
      </c>
      <c r="J13" s="41">
        <f t="shared" ref="J13:J22" si="3">+H13+I13</f>
        <v>17808323.431300003</v>
      </c>
    </row>
    <row r="14" spans="1:10" s="41" customFormat="1" ht="21.75" customHeight="1" x14ac:dyDescent="0.25">
      <c r="A14" s="38" t="s">
        <v>3</v>
      </c>
      <c r="B14" s="39">
        <v>5.83</v>
      </c>
      <c r="C14" s="40">
        <v>169212.79</v>
      </c>
      <c r="D14" s="39">
        <v>58.46</v>
      </c>
      <c r="E14" s="40">
        <v>297307.43</v>
      </c>
      <c r="F14" s="39">
        <f t="shared" si="0"/>
        <v>39.370432697429486</v>
      </c>
      <c r="H14" s="41">
        <f t="shared" si="1"/>
        <v>986510.56570000004</v>
      </c>
      <c r="I14" s="41">
        <f t="shared" si="2"/>
        <v>17380592.357799999</v>
      </c>
      <c r="J14" s="41">
        <f t="shared" si="3"/>
        <v>18367102.923499998</v>
      </c>
    </row>
    <row r="15" spans="1:10" s="41" customFormat="1" ht="21.75" customHeight="1" x14ac:dyDescent="0.25">
      <c r="A15" s="38" t="s">
        <v>4</v>
      </c>
      <c r="B15" s="39">
        <v>7.62</v>
      </c>
      <c r="C15" s="40">
        <v>9666.9699999999993</v>
      </c>
      <c r="D15" s="39">
        <v>27.7</v>
      </c>
      <c r="E15" s="40">
        <v>14409.11</v>
      </c>
      <c r="F15" s="39">
        <f t="shared" si="0"/>
        <v>19.637526474409455</v>
      </c>
      <c r="H15" s="41">
        <f t="shared" si="1"/>
        <v>73662.311399999991</v>
      </c>
      <c r="I15" s="41">
        <f t="shared" si="2"/>
        <v>399132.34700000001</v>
      </c>
      <c r="J15" s="41">
        <f t="shared" si="3"/>
        <v>472794.65840000001</v>
      </c>
    </row>
    <row r="16" spans="1:10" s="41" customFormat="1" ht="21.75" customHeight="1" x14ac:dyDescent="0.25">
      <c r="A16" s="38" t="s">
        <v>19</v>
      </c>
      <c r="B16" s="39">
        <v>0</v>
      </c>
      <c r="C16" s="40">
        <v>0</v>
      </c>
      <c r="D16" s="39">
        <v>5.89</v>
      </c>
      <c r="E16" s="40">
        <v>32324.71</v>
      </c>
      <c r="F16" s="39">
        <f>+((B16*C16)+(D16*E16))/(C16+E16)</f>
        <v>5.89</v>
      </c>
      <c r="H16" s="41">
        <f>+B16*C16</f>
        <v>0</v>
      </c>
      <c r="I16" s="41">
        <f>+D16*E16</f>
        <v>190392.54189999998</v>
      </c>
      <c r="J16" s="41">
        <f>+H16+I16</f>
        <v>190392.54189999998</v>
      </c>
    </row>
    <row r="17" spans="1:11" s="41" customFormat="1" ht="21.75" customHeight="1" x14ac:dyDescent="0.25">
      <c r="A17" s="38" t="s">
        <v>5</v>
      </c>
      <c r="B17" s="39">
        <v>0</v>
      </c>
      <c r="C17" s="40">
        <v>0</v>
      </c>
      <c r="D17" s="39">
        <v>59.07</v>
      </c>
      <c r="E17" s="40">
        <v>33848.22</v>
      </c>
      <c r="F17" s="39">
        <f t="shared" si="0"/>
        <v>59.07</v>
      </c>
      <c r="H17" s="41">
        <f t="shared" si="1"/>
        <v>0</v>
      </c>
      <c r="I17" s="41">
        <f t="shared" si="2"/>
        <v>1999414.3554</v>
      </c>
      <c r="J17" s="41">
        <f t="shared" si="3"/>
        <v>1999414.3554</v>
      </c>
    </row>
    <row r="18" spans="1:11" s="41" customFormat="1" ht="21.75" customHeight="1" x14ac:dyDescent="0.25">
      <c r="A18" s="38" t="s">
        <v>16</v>
      </c>
      <c r="B18" s="39">
        <v>8.5500000000000007</v>
      </c>
      <c r="C18" s="40">
        <v>635.36</v>
      </c>
      <c r="D18" s="39">
        <v>60</v>
      </c>
      <c r="E18" s="40">
        <v>496.25</v>
      </c>
      <c r="F18" s="39">
        <f>+((B18*C18)+(D18*E18))/(C18+E18)</f>
        <v>31.112598863566067</v>
      </c>
      <c r="H18" s="41">
        <f>+B18*C18</f>
        <v>5432.3280000000004</v>
      </c>
      <c r="I18" s="41">
        <f>+D18*E18</f>
        <v>29775</v>
      </c>
      <c r="J18" s="41">
        <f>+H18+I18</f>
        <v>35207.328000000001</v>
      </c>
    </row>
    <row r="19" spans="1:11" s="41" customFormat="1" ht="21.75" customHeight="1" x14ac:dyDescent="0.25">
      <c r="A19" s="38" t="s">
        <v>18</v>
      </c>
      <c r="B19" s="56">
        <v>33.64</v>
      </c>
      <c r="C19" s="57">
        <v>10095.620000000001</v>
      </c>
      <c r="D19" s="56">
        <v>25.83</v>
      </c>
      <c r="E19" s="57">
        <v>17640.66</v>
      </c>
      <c r="F19" s="39">
        <f>+((B19*C19)+(D19*E19))/(C19+E19)</f>
        <v>28.67273133239209</v>
      </c>
      <c r="H19" s="41">
        <f>+B19*C19</f>
        <v>339616.65680000006</v>
      </c>
      <c r="I19" s="41">
        <f>+D19*E19</f>
        <v>455658.24779999995</v>
      </c>
      <c r="J19" s="41">
        <f>+H19+I19</f>
        <v>795274.90460000001</v>
      </c>
      <c r="K19" s="42"/>
    </row>
    <row r="20" spans="1:11" s="41" customFormat="1" ht="21.75" customHeight="1" x14ac:dyDescent="0.25">
      <c r="A20" s="38" t="s">
        <v>6</v>
      </c>
      <c r="B20" s="43">
        <v>0.54</v>
      </c>
      <c r="C20" s="44">
        <v>65298.84</v>
      </c>
      <c r="D20" s="43">
        <v>0</v>
      </c>
      <c r="E20" s="44">
        <v>0</v>
      </c>
      <c r="F20" s="43">
        <f>+((B20*C20)+(D20*E20))/(C20+E20)</f>
        <v>0.54</v>
      </c>
      <c r="H20" s="41">
        <f>+B20*C20</f>
        <v>35261.373599999999</v>
      </c>
      <c r="I20" s="41">
        <f>+D20*E20</f>
        <v>0</v>
      </c>
      <c r="J20" s="41">
        <f>+H20+I20</f>
        <v>35261.373599999999</v>
      </c>
    </row>
    <row r="21" spans="1:11" s="41" customFormat="1" ht="21.75" customHeight="1" x14ac:dyDescent="0.25">
      <c r="A21" s="38" t="s">
        <v>17</v>
      </c>
      <c r="B21" s="39">
        <v>31.58</v>
      </c>
      <c r="C21" s="40">
        <v>412287.73</v>
      </c>
      <c r="D21" s="39">
        <v>23.84</v>
      </c>
      <c r="E21" s="40">
        <v>338073.71</v>
      </c>
      <c r="F21" s="39">
        <f>+((B21*C21)+(D21*E21))/(C21+E21)</f>
        <v>28.092759883556919</v>
      </c>
      <c r="H21" s="41">
        <f>+B21*C21</f>
        <v>13020046.5134</v>
      </c>
      <c r="I21" s="41">
        <f>+D21*E21</f>
        <v>8059677.2464000005</v>
      </c>
      <c r="J21" s="41">
        <f>+H21+I21</f>
        <v>21079723.759800002</v>
      </c>
    </row>
    <row r="22" spans="1:11" s="41" customFormat="1" ht="21.75" customHeight="1" x14ac:dyDescent="0.25">
      <c r="A22" s="38" t="s">
        <v>7</v>
      </c>
      <c r="B22" s="39">
        <v>19.18</v>
      </c>
      <c r="C22" s="40">
        <v>50821.25</v>
      </c>
      <c r="D22" s="39">
        <v>7.24</v>
      </c>
      <c r="E22" s="40">
        <v>7442.72</v>
      </c>
      <c r="F22" s="39">
        <f t="shared" si="0"/>
        <v>17.65476790888091</v>
      </c>
      <c r="H22" s="41">
        <f t="shared" si="1"/>
        <v>974751.57499999995</v>
      </c>
      <c r="I22" s="41">
        <f t="shared" si="2"/>
        <v>53885.292800000003</v>
      </c>
      <c r="J22" s="41">
        <f t="shared" si="3"/>
        <v>1028636.8678</v>
      </c>
    </row>
    <row r="23" spans="1:11" s="47" customFormat="1" ht="21.75" customHeight="1" x14ac:dyDescent="0.25">
      <c r="A23" s="78" t="s">
        <v>8</v>
      </c>
      <c r="B23" s="79"/>
      <c r="C23" s="45">
        <f>SUM(C12:C22)</f>
        <v>1080461.73</v>
      </c>
      <c r="D23" s="45"/>
      <c r="E23" s="45">
        <f>SUM(E12:E22)</f>
        <v>1877735.6099999999</v>
      </c>
      <c r="F23" s="46">
        <f>+J23/(E23+C23)</f>
        <v>33.150092514957095</v>
      </c>
      <c r="J23" s="47">
        <f>SUM(J12:J22)</f>
        <v>98064515.49849999</v>
      </c>
    </row>
    <row r="24" spans="1:11" ht="24" customHeight="1" x14ac:dyDescent="0.25">
      <c r="A24" s="80"/>
      <c r="B24" s="80"/>
      <c r="C24" s="80"/>
      <c r="D24" s="80"/>
      <c r="E24" s="80"/>
      <c r="F24" s="80"/>
    </row>
  </sheetData>
  <mergeCells count="4">
    <mergeCell ref="A9:F9"/>
    <mergeCell ref="A10:F10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F21"/>
  <sheetViews>
    <sheetView view="pageBreakPreview" topLeftCell="A7" zoomScaleNormal="100" zoomScaleSheetLayoutView="100" workbookViewId="0">
      <selection activeCell="L28" sqref="L28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8" spans="1:6" s="5" customFormat="1" ht="21" customHeight="1" x14ac:dyDescent="0.25">
      <c r="A8" s="81" t="s">
        <v>32</v>
      </c>
      <c r="B8" s="82"/>
      <c r="C8" s="82"/>
      <c r="D8" s="82"/>
      <c r="E8" s="82"/>
      <c r="F8" s="83"/>
    </row>
    <row r="9" spans="1:6" s="1" customFormat="1" ht="60" x14ac:dyDescent="0.25">
      <c r="A9" s="6" t="s">
        <v>9</v>
      </c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21.75" customHeight="1" x14ac:dyDescent="0.25">
      <c r="A10" s="9" t="s">
        <v>33</v>
      </c>
      <c r="B10" s="8">
        <f>+Gener!B20</f>
        <v>1.31</v>
      </c>
      <c r="C10" s="8">
        <f>+Gener!C20</f>
        <v>38430.379999999997</v>
      </c>
      <c r="D10" s="8">
        <f>+Gener!D20</f>
        <v>0</v>
      </c>
      <c r="E10" s="8">
        <f>+Gener!E20</f>
        <v>0</v>
      </c>
      <c r="F10" s="8">
        <f>+Gener!F20</f>
        <v>1.31</v>
      </c>
    </row>
    <row r="11" spans="1:6" ht="21" customHeight="1" x14ac:dyDescent="0.25">
      <c r="A11" s="13" t="s">
        <v>34</v>
      </c>
      <c r="B11" s="8">
        <f>+Febrer!B20</f>
        <v>0.54</v>
      </c>
      <c r="C11" s="8">
        <f>+Febrer!C20</f>
        <v>65298.84</v>
      </c>
      <c r="D11" s="8">
        <f>+Febrer!D20</f>
        <v>0</v>
      </c>
      <c r="E11" s="8">
        <f>+Febrer!E20</f>
        <v>0</v>
      </c>
      <c r="F11" s="8">
        <f>+Febrer!F20</f>
        <v>0.54</v>
      </c>
    </row>
    <row r="12" spans="1:6" ht="21" customHeight="1" x14ac:dyDescent="0.25">
      <c r="A12" s="13" t="s">
        <v>35</v>
      </c>
      <c r="B12" s="11">
        <f>+Març!B20</f>
        <v>0.46</v>
      </c>
      <c r="C12" s="11">
        <f>+Març!C20</f>
        <v>165387.41</v>
      </c>
      <c r="D12" s="11">
        <f>+Març!D20</f>
        <v>0</v>
      </c>
      <c r="E12" s="11">
        <f>+Març!E20</f>
        <v>0</v>
      </c>
      <c r="F12" s="11">
        <f>+Març!F20</f>
        <v>0.45999999999999996</v>
      </c>
    </row>
    <row r="13" spans="1:6" ht="21" customHeight="1" x14ac:dyDescent="0.25">
      <c r="A13" s="13" t="s">
        <v>36</v>
      </c>
      <c r="B13" s="11">
        <f>+Abril!B20</f>
        <v>0.83</v>
      </c>
      <c r="C13" s="11">
        <f>+Abril!C20</f>
        <v>260469.19</v>
      </c>
      <c r="D13" s="11">
        <f>+Abril!D20</f>
        <v>0</v>
      </c>
      <c r="E13" s="11">
        <f>+Abril!E20</f>
        <v>0</v>
      </c>
      <c r="F13" s="11">
        <f>+Abril!F20</f>
        <v>0.83</v>
      </c>
    </row>
    <row r="14" spans="1:6" ht="21" customHeight="1" x14ac:dyDescent="0.25">
      <c r="A14" s="13" t="s">
        <v>37</v>
      </c>
      <c r="B14" s="8">
        <f>+Maig!B20</f>
        <v>2.27</v>
      </c>
      <c r="C14" s="8">
        <f>+Maig!C20</f>
        <v>300650.38</v>
      </c>
      <c r="D14" s="8">
        <f>+Maig!D20</f>
        <v>0</v>
      </c>
      <c r="E14" s="8">
        <f>+Maig!E20</f>
        <v>16058.15</v>
      </c>
      <c r="F14" s="8">
        <f>+Maig!F20</f>
        <v>2.1549036352131088</v>
      </c>
    </row>
    <row r="15" spans="1:6" ht="21" customHeight="1" x14ac:dyDescent="0.25">
      <c r="A15" s="13" t="s">
        <v>38</v>
      </c>
      <c r="B15" s="8">
        <f>+Juny!B20</f>
        <v>0.99</v>
      </c>
      <c r="C15" s="8">
        <f>+Juny!C20</f>
        <v>542026.30000000005</v>
      </c>
      <c r="D15" s="8">
        <f>+Juny!D20</f>
        <v>0.53</v>
      </c>
      <c r="E15" s="8">
        <f>+Juny!E20</f>
        <v>24804.9</v>
      </c>
      <c r="F15" s="8">
        <f>+Juny!F20</f>
        <v>0.96987010242202598</v>
      </c>
    </row>
    <row r="16" spans="1:6" ht="21" customHeight="1" x14ac:dyDescent="0.25">
      <c r="A16" s="13" t="s">
        <v>39</v>
      </c>
      <c r="B16" s="11">
        <f>+Juliol!B20</f>
        <v>2.08</v>
      </c>
      <c r="C16" s="11">
        <f>+Juliol!C20</f>
        <v>544712.35</v>
      </c>
      <c r="D16" s="11">
        <f>+Juliol!D20</f>
        <v>3.33</v>
      </c>
      <c r="E16" s="11">
        <f>+Juliol!E20</f>
        <v>11557.32</v>
      </c>
      <c r="F16" s="11">
        <f>+Juliol!F20</f>
        <v>2.1059705872513237</v>
      </c>
    </row>
    <row r="17" spans="1:32" ht="21" customHeight="1" x14ac:dyDescent="0.25">
      <c r="A17" s="13" t="s">
        <v>40</v>
      </c>
      <c r="B17" s="11">
        <f>+Agost!B20</f>
        <v>0.89</v>
      </c>
      <c r="C17" s="11">
        <f>+Agost!C20</f>
        <v>222295.77</v>
      </c>
      <c r="D17" s="11">
        <f>+Agost!D20</f>
        <v>1</v>
      </c>
      <c r="E17" s="11">
        <f>+Agost!E20</f>
        <v>961.95</v>
      </c>
      <c r="F17" s="11">
        <f>+Agost!F20</f>
        <v>0.89047395673484442</v>
      </c>
    </row>
    <row r="18" spans="1:32" ht="21" customHeight="1" x14ac:dyDescent="0.25">
      <c r="A18" s="13" t="s">
        <v>41</v>
      </c>
      <c r="B18" s="11">
        <f>+Setembre!B20</f>
        <v>2.59</v>
      </c>
      <c r="C18" s="11">
        <f>+Setembre!C20</f>
        <v>105512.7</v>
      </c>
      <c r="D18" s="11">
        <f>+Setembre!D20</f>
        <v>0.63</v>
      </c>
      <c r="E18" s="11">
        <f>+Setembre!E20</f>
        <v>65337.760000000002</v>
      </c>
      <c r="F18" s="11">
        <f>+Setembre!F20</f>
        <v>1.8404438700369901</v>
      </c>
    </row>
    <row r="19" spans="1:32" ht="21" customHeight="1" x14ac:dyDescent="0.25">
      <c r="A19" s="13" t="s">
        <v>42</v>
      </c>
      <c r="B19" s="11">
        <f>+Octubre!B20</f>
        <v>3.44</v>
      </c>
      <c r="C19" s="11">
        <f>+Octubre!C20</f>
        <v>275013.53999999998</v>
      </c>
      <c r="D19" s="11">
        <f>+Octubre!D20</f>
        <v>3</v>
      </c>
      <c r="E19" s="11">
        <f>+Octubre!E20</f>
        <v>1945.02</v>
      </c>
      <c r="F19" s="11">
        <f>+Octubre!F20</f>
        <v>3.4369099752685024</v>
      </c>
    </row>
    <row r="20" spans="1:32" ht="21" customHeight="1" x14ac:dyDescent="0.25">
      <c r="A20" s="13" t="s">
        <v>43</v>
      </c>
      <c r="B20" s="11">
        <f>+Novembre!B20</f>
        <v>3.28</v>
      </c>
      <c r="C20" s="11">
        <f>+Novembre!C20</f>
        <v>450637.19</v>
      </c>
      <c r="D20" s="11">
        <f>+Novembre!D20</f>
        <v>0</v>
      </c>
      <c r="E20" s="11">
        <f>+Novembre!E20</f>
        <v>757.06</v>
      </c>
      <c r="F20" s="11">
        <f>+Novembre!F20</f>
        <v>3.2744989179636201</v>
      </c>
    </row>
    <row r="21" spans="1:32" ht="21" customHeight="1" x14ac:dyDescent="0.25">
      <c r="A21" s="13" t="s">
        <v>44</v>
      </c>
      <c r="B21" s="11">
        <f>+Desembre!B20</f>
        <v>1.42</v>
      </c>
      <c r="C21" s="11">
        <f>+Desembre!C20</f>
        <v>626675.06000000006</v>
      </c>
      <c r="D21" s="11">
        <f>+Desembre!D20</f>
        <v>0.09</v>
      </c>
      <c r="E21" s="11">
        <f>+Desembre!E20</f>
        <v>41960.31</v>
      </c>
      <c r="F21" s="11">
        <f>+Desembre!F20</f>
        <v>1.3365356563473452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</sheetData>
  <mergeCells count="1">
    <mergeCell ref="A8:F8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F24"/>
  <sheetViews>
    <sheetView view="pageBreakPreview" topLeftCell="A4" zoomScaleNormal="100" zoomScaleSheetLayoutView="100" workbookViewId="0">
      <selection activeCell="K28" sqref="K28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9" spans="1:6" s="5" customFormat="1" ht="21" customHeight="1" x14ac:dyDescent="0.25">
      <c r="A9" s="81" t="s">
        <v>32</v>
      </c>
      <c r="B9" s="82"/>
      <c r="C9" s="82"/>
      <c r="D9" s="82"/>
      <c r="E9" s="82"/>
      <c r="F9" s="83"/>
    </row>
    <row r="10" spans="1:6" s="1" customFormat="1" ht="60" x14ac:dyDescent="0.25">
      <c r="A10" s="6" t="s">
        <v>9</v>
      </c>
      <c r="B10" s="7" t="s">
        <v>10</v>
      </c>
      <c r="C10" s="7" t="s">
        <v>11</v>
      </c>
      <c r="D10" s="7" t="s">
        <v>12</v>
      </c>
      <c r="E10" s="7" t="s">
        <v>13</v>
      </c>
      <c r="F10" s="7" t="s">
        <v>14</v>
      </c>
    </row>
    <row r="11" spans="1:6" ht="21" customHeight="1" x14ac:dyDescent="0.25">
      <c r="A11" s="9" t="s">
        <v>33</v>
      </c>
      <c r="B11" s="11">
        <f>+Gener!B19</f>
        <v>33.43</v>
      </c>
      <c r="C11" s="11">
        <f>+Gener!C19</f>
        <v>20928.38</v>
      </c>
      <c r="D11" s="11">
        <f>+Gener!D19</f>
        <v>30.98</v>
      </c>
      <c r="E11" s="11">
        <f>+Gener!E19</f>
        <v>15258.29</v>
      </c>
      <c r="F11" s="11">
        <f>+Gener!F19</f>
        <v>32.396945272941672</v>
      </c>
    </row>
    <row r="12" spans="1:6" ht="21" customHeight="1" x14ac:dyDescent="0.25">
      <c r="A12" s="13" t="s">
        <v>34</v>
      </c>
      <c r="B12" s="11">
        <f>+Febrer!B19</f>
        <v>33.64</v>
      </c>
      <c r="C12" s="11">
        <f>+Febrer!C19</f>
        <v>10095.620000000001</v>
      </c>
      <c r="D12" s="11">
        <f>+Febrer!D19</f>
        <v>25.83</v>
      </c>
      <c r="E12" s="11">
        <f>+Febrer!E19</f>
        <v>17640.66</v>
      </c>
      <c r="F12" s="11">
        <f>+Febrer!F19</f>
        <v>28.67273133239209</v>
      </c>
    </row>
    <row r="13" spans="1:6" ht="21" customHeight="1" x14ac:dyDescent="0.25">
      <c r="A13" s="13" t="s">
        <v>35</v>
      </c>
      <c r="B13" s="11">
        <f>+Març!B19</f>
        <v>43.73</v>
      </c>
      <c r="C13" s="11">
        <f>+Març!C19</f>
        <v>11552.48</v>
      </c>
      <c r="D13" s="11">
        <f>+Març!D19</f>
        <v>27.5</v>
      </c>
      <c r="E13" s="11">
        <f>+Març!E19</f>
        <v>15215.98</v>
      </c>
      <c r="F13" s="11">
        <f>+Març!F19</f>
        <v>34.504390629868134</v>
      </c>
    </row>
    <row r="14" spans="1:6" ht="21" customHeight="1" x14ac:dyDescent="0.25">
      <c r="A14" s="13" t="s">
        <v>36</v>
      </c>
      <c r="B14" s="11">
        <f>+Abril!B19</f>
        <v>25.35</v>
      </c>
      <c r="C14" s="11">
        <f>+Abril!C19</f>
        <v>14537.19</v>
      </c>
      <c r="D14" s="11">
        <f>+Abril!D19</f>
        <v>11.09</v>
      </c>
      <c r="E14" s="11">
        <f>+Abril!E19</f>
        <v>56631.73</v>
      </c>
      <c r="F14" s="11">
        <f>+Abril!F19</f>
        <v>14.002792963557688</v>
      </c>
    </row>
    <row r="15" spans="1:6" ht="21" customHeight="1" x14ac:dyDescent="0.25">
      <c r="A15" s="13" t="s">
        <v>37</v>
      </c>
      <c r="B15" s="8">
        <f>+Maig!B19</f>
        <v>35.01</v>
      </c>
      <c r="C15" s="8">
        <f>+Maig!C19</f>
        <v>49840.639999999999</v>
      </c>
      <c r="D15" s="8">
        <f>+Maig!D19</f>
        <v>28.92</v>
      </c>
      <c r="E15" s="8">
        <f>+Maig!E19</f>
        <v>16108.29</v>
      </c>
      <c r="F15" s="8">
        <f>+Maig!F19</f>
        <v>33.522493135218419</v>
      </c>
    </row>
    <row r="16" spans="1:6" ht="21" customHeight="1" x14ac:dyDescent="0.25">
      <c r="A16" s="13" t="s">
        <v>38</v>
      </c>
      <c r="B16" s="8">
        <f>+Juny!B19</f>
        <v>38.97</v>
      </c>
      <c r="C16" s="8">
        <f>+Juny!C19</f>
        <v>13465.769999999999</v>
      </c>
      <c r="D16" s="8">
        <f>+Juny!D19</f>
        <v>14.12</v>
      </c>
      <c r="E16" s="8">
        <f>+Juny!E19</f>
        <v>11198.88</v>
      </c>
      <c r="F16" s="8">
        <f>+Juny!F19</f>
        <v>27.686962616538242</v>
      </c>
    </row>
    <row r="17" spans="1:32" ht="21" customHeight="1" x14ac:dyDescent="0.25">
      <c r="A17" s="13" t="s">
        <v>39</v>
      </c>
      <c r="B17" s="11">
        <f>+Juliol!B19</f>
        <v>22.83</v>
      </c>
      <c r="C17" s="11">
        <f>+Juliol!C19</f>
        <v>10791.86</v>
      </c>
      <c r="D17" s="11">
        <f>+Juliol!D19</f>
        <v>33.090000000000003</v>
      </c>
      <c r="E17" s="11">
        <f>+Juliol!E19</f>
        <v>4896.8</v>
      </c>
      <c r="F17" s="11">
        <f>+Juliol!F19</f>
        <v>26.032387456927491</v>
      </c>
    </row>
    <row r="18" spans="1:32" ht="21" customHeight="1" x14ac:dyDescent="0.25">
      <c r="A18" s="13" t="s">
        <v>40</v>
      </c>
      <c r="B18" s="11">
        <f>+Agost!B19</f>
        <v>24.46</v>
      </c>
      <c r="C18" s="11">
        <f>+Agost!C19</f>
        <v>9249.76</v>
      </c>
      <c r="D18" s="11">
        <f>+Agost!D19</f>
        <v>14.33</v>
      </c>
      <c r="E18" s="11">
        <f>+Agost!E19</f>
        <v>10812.43</v>
      </c>
      <c r="F18" s="11">
        <f>+Agost!F19</f>
        <v>19.000480580634516</v>
      </c>
    </row>
    <row r="19" spans="1:32" ht="21" customHeight="1" x14ac:dyDescent="0.25">
      <c r="A19" s="13" t="s">
        <v>41</v>
      </c>
      <c r="B19" s="11">
        <f>+Setembre!B19</f>
        <v>27.42</v>
      </c>
      <c r="C19" s="11">
        <f>+Setembre!C19</f>
        <v>9355.2800000000007</v>
      </c>
      <c r="D19" s="11">
        <f>+Setembre!D19</f>
        <v>13.72</v>
      </c>
      <c r="E19" s="11">
        <f>+Setembre!E19</f>
        <v>11104.58</v>
      </c>
      <c r="F19" s="11">
        <f>+Setembre!F19</f>
        <v>19.984331036478256</v>
      </c>
    </row>
    <row r="20" spans="1:32" ht="21" customHeight="1" x14ac:dyDescent="0.25">
      <c r="A20" s="13" t="s">
        <v>42</v>
      </c>
      <c r="B20" s="11">
        <f>+Octubre!B19</f>
        <v>16.82</v>
      </c>
      <c r="C20" s="11">
        <f>+Octubre!C19</f>
        <v>45996.07</v>
      </c>
      <c r="D20" s="11">
        <f>+Octubre!D19</f>
        <v>13.31</v>
      </c>
      <c r="E20" s="11">
        <f>+Octubre!E19</f>
        <v>10808.19</v>
      </c>
      <c r="F20" s="11">
        <f>+Octubre!F19</f>
        <v>16.152149615187312</v>
      </c>
    </row>
    <row r="21" spans="1:32" ht="21" customHeight="1" x14ac:dyDescent="0.25">
      <c r="A21" s="13" t="s">
        <v>43</v>
      </c>
      <c r="B21" s="11">
        <f>+Novembre!B19</f>
        <v>23.89</v>
      </c>
      <c r="C21" s="11">
        <f>+Novembre!C19</f>
        <v>9843.42</v>
      </c>
      <c r="D21" s="11">
        <f>+Novembre!D19</f>
        <v>14.47</v>
      </c>
      <c r="E21" s="11">
        <f>+Novembre!E19</f>
        <v>12601.77</v>
      </c>
      <c r="F21" s="11">
        <f>+Novembre!F19</f>
        <v>18.601175383233556</v>
      </c>
    </row>
    <row r="22" spans="1:32" ht="21" customHeight="1" x14ac:dyDescent="0.25">
      <c r="A22" s="13" t="s">
        <v>44</v>
      </c>
      <c r="B22" s="11">
        <f>+Desembre!B19</f>
        <v>23.95</v>
      </c>
      <c r="C22" s="11">
        <f>+Desembre!C19</f>
        <v>11700.48</v>
      </c>
      <c r="D22" s="11">
        <f>+Desembre!D19</f>
        <v>3.76</v>
      </c>
      <c r="E22" s="11">
        <f>+Desembre!E19</f>
        <v>39697.79</v>
      </c>
      <c r="F22" s="11">
        <f>+Desembre!F19</f>
        <v>8.356121449223874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4" spans="1:32" ht="32.25" customHeight="1" x14ac:dyDescent="0.25">
      <c r="A24" s="84"/>
      <c r="B24" s="84"/>
      <c r="C24" s="84"/>
      <c r="D24" s="84"/>
      <c r="E24" s="84"/>
      <c r="F24" s="84"/>
    </row>
  </sheetData>
  <mergeCells count="2">
    <mergeCell ref="A9:F9"/>
    <mergeCell ref="A24:F24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F23"/>
  <sheetViews>
    <sheetView view="pageBreakPreview" topLeftCell="A7" zoomScaleNormal="100" zoomScaleSheetLayoutView="100" workbookViewId="0">
      <selection activeCell="N26" sqref="N26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8" spans="1:6" s="5" customFormat="1" ht="21" customHeight="1" x14ac:dyDescent="0.25">
      <c r="A8" s="81" t="s">
        <v>32</v>
      </c>
      <c r="B8" s="82"/>
      <c r="C8" s="82"/>
      <c r="D8" s="82"/>
      <c r="E8" s="82"/>
      <c r="F8" s="83"/>
    </row>
    <row r="9" spans="1:6" s="1" customFormat="1" ht="60" x14ac:dyDescent="0.25">
      <c r="A9" s="6" t="s">
        <v>9</v>
      </c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21.75" customHeight="1" x14ac:dyDescent="0.25">
      <c r="A10" s="9" t="s">
        <v>33</v>
      </c>
      <c r="B10" s="8">
        <f>+Gener!B21</f>
        <v>26.18</v>
      </c>
      <c r="C10" s="8">
        <f>+Gener!C21</f>
        <v>297183.39</v>
      </c>
      <c r="D10" s="8">
        <f>+Gener!D21</f>
        <v>27.81</v>
      </c>
      <c r="E10" s="8">
        <f>+Gener!E21</f>
        <v>392777.93</v>
      </c>
      <c r="F10" s="8">
        <f>+Gener!F21</f>
        <v>27.107918721443685</v>
      </c>
    </row>
    <row r="11" spans="1:6" ht="21" customHeight="1" x14ac:dyDescent="0.25">
      <c r="A11" s="13" t="s">
        <v>34</v>
      </c>
      <c r="B11" s="8">
        <f>+Febrer!B21</f>
        <v>31.58</v>
      </c>
      <c r="C11" s="8">
        <f>+Febrer!C21</f>
        <v>412287.73</v>
      </c>
      <c r="D11" s="8">
        <f>+Febrer!D21</f>
        <v>23.84</v>
      </c>
      <c r="E11" s="8">
        <f>+Febrer!E21</f>
        <v>338073.71</v>
      </c>
      <c r="F11" s="8">
        <f>+Febrer!F21</f>
        <v>28.092759883556919</v>
      </c>
    </row>
    <row r="12" spans="1:6" ht="21" customHeight="1" x14ac:dyDescent="0.25">
      <c r="A12" s="13" t="s">
        <v>35</v>
      </c>
      <c r="B12" s="8">
        <f>+Març!B21</f>
        <v>26.93</v>
      </c>
      <c r="C12" s="8">
        <f>+Març!C21</f>
        <v>335923.09</v>
      </c>
      <c r="D12" s="8">
        <f>+Març!D21</f>
        <v>22.78</v>
      </c>
      <c r="E12" s="8">
        <f>+Març!E21</f>
        <v>374111.33</v>
      </c>
      <c r="F12" s="8">
        <f>+Març!F21</f>
        <v>24.743398934237582</v>
      </c>
    </row>
    <row r="13" spans="1:6" ht="21" customHeight="1" x14ac:dyDescent="0.25">
      <c r="A13" s="13" t="s">
        <v>36</v>
      </c>
      <c r="B13" s="8">
        <f>+Abril!B21</f>
        <v>23.84</v>
      </c>
      <c r="C13" s="8">
        <f>+Abril!C21</f>
        <v>376882.51</v>
      </c>
      <c r="D13" s="8">
        <f>+Abril!D21</f>
        <v>26.88</v>
      </c>
      <c r="E13" s="8">
        <f>+Abril!E21</f>
        <v>399535.26</v>
      </c>
      <c r="F13" s="8">
        <f>+Abril!F21</f>
        <v>25.404347490913299</v>
      </c>
    </row>
    <row r="14" spans="1:6" ht="21" customHeight="1" x14ac:dyDescent="0.25">
      <c r="A14" s="13" t="s">
        <v>37</v>
      </c>
      <c r="B14" s="8">
        <f>+Maig!B21</f>
        <v>27.35</v>
      </c>
      <c r="C14" s="8">
        <f>+Maig!C21</f>
        <v>367424.03</v>
      </c>
      <c r="D14" s="8">
        <f>+Maig!D21</f>
        <v>27.63</v>
      </c>
      <c r="E14" s="8">
        <f>+Maig!E21</f>
        <v>409600.47</v>
      </c>
      <c r="F14" s="8">
        <f>+Maig!F21</f>
        <v>27.497599118946702</v>
      </c>
    </row>
    <row r="15" spans="1:6" ht="21" customHeight="1" x14ac:dyDescent="0.25">
      <c r="A15" s="13" t="s">
        <v>38</v>
      </c>
      <c r="B15" s="8">
        <f>+Juny!B21</f>
        <v>27.525313043683191</v>
      </c>
      <c r="C15" s="8">
        <f>+Juny!C21</f>
        <v>377167.01000000018</v>
      </c>
      <c r="D15" s="8">
        <f>+Juny!D21</f>
        <v>25.049183031248671</v>
      </c>
      <c r="E15" s="8">
        <f>+Juny!E21</f>
        <v>385673.86999999976</v>
      </c>
      <c r="F15" s="8">
        <f>+Juny!F21</f>
        <v>26.273441690749451</v>
      </c>
    </row>
    <row r="16" spans="1:6" ht="21" customHeight="1" x14ac:dyDescent="0.25">
      <c r="A16" s="13" t="s">
        <v>39</v>
      </c>
      <c r="B16" s="11">
        <f>+Juliol!B21</f>
        <v>26.26</v>
      </c>
      <c r="C16" s="11">
        <f>+Juliol!C21</f>
        <v>412184.57</v>
      </c>
      <c r="D16" s="11">
        <f>+Juliol!D21</f>
        <v>24.5</v>
      </c>
      <c r="E16" s="11">
        <f>+Juliol!E21</f>
        <v>324475.21000000002</v>
      </c>
      <c r="F16" s="11">
        <f>+Juliol!F21</f>
        <v>25.484775961570755</v>
      </c>
    </row>
    <row r="17" spans="1:32" ht="21" customHeight="1" x14ac:dyDescent="0.25">
      <c r="A17" s="13" t="s">
        <v>40</v>
      </c>
      <c r="B17" s="11">
        <f>+Agost!B21</f>
        <v>25.5</v>
      </c>
      <c r="C17" s="11">
        <f>+Agost!C21</f>
        <v>324475.21000000002</v>
      </c>
      <c r="D17" s="11">
        <f>+Agost!D21</f>
        <v>30.91</v>
      </c>
      <c r="E17" s="11">
        <f>+Agost!E21</f>
        <v>406099.83</v>
      </c>
      <c r="F17" s="11">
        <f>+Agost!F21</f>
        <v>28.507220285406955</v>
      </c>
    </row>
    <row r="18" spans="1:32" ht="21" customHeight="1" x14ac:dyDescent="0.25">
      <c r="A18" s="13" t="s">
        <v>41</v>
      </c>
      <c r="B18" s="11">
        <f>+Setembre!B21</f>
        <v>30.91</v>
      </c>
      <c r="C18" s="11">
        <f>+Setembre!C21</f>
        <v>406099.83</v>
      </c>
      <c r="D18" s="11">
        <f>+Setembre!D21</f>
        <v>32.22</v>
      </c>
      <c r="E18" s="11">
        <f>+Setembre!E21</f>
        <v>352646.87</v>
      </c>
      <c r="F18" s="11">
        <f>+Setembre!F21</f>
        <v>31.518855893145901</v>
      </c>
    </row>
    <row r="19" spans="1:32" ht="21" customHeight="1" x14ac:dyDescent="0.25">
      <c r="A19" s="13" t="s">
        <v>42</v>
      </c>
      <c r="B19" s="11">
        <f>+Octubre!B21</f>
        <v>34.119999999999997</v>
      </c>
      <c r="C19" s="11">
        <f>+Octubre!C21</f>
        <v>371997.69</v>
      </c>
      <c r="D19" s="11">
        <f>+Octubre!D21</f>
        <v>25.06</v>
      </c>
      <c r="E19" s="11">
        <f>+Octubre!E21</f>
        <v>418086.40000000002</v>
      </c>
      <c r="F19" s="11">
        <f>+Octubre!F21</f>
        <v>29.325747297100992</v>
      </c>
    </row>
    <row r="20" spans="1:32" ht="21" customHeight="1" x14ac:dyDescent="0.25">
      <c r="A20" s="13" t="s">
        <v>43</v>
      </c>
      <c r="B20" s="11">
        <f>+Novembre!B21</f>
        <v>28.24</v>
      </c>
      <c r="C20" s="11">
        <f>+Novembre!C21</f>
        <v>368049.82</v>
      </c>
      <c r="D20" s="11">
        <f>+Novembre!D21</f>
        <v>26.87</v>
      </c>
      <c r="E20" s="11">
        <f>+Novembre!E21</f>
        <v>367446.84</v>
      </c>
      <c r="F20" s="11">
        <f>+Novembre!F21</f>
        <v>27.555561581476116</v>
      </c>
    </row>
    <row r="21" spans="1:32" ht="21" customHeight="1" x14ac:dyDescent="0.25">
      <c r="A21" s="13" t="s">
        <v>44</v>
      </c>
      <c r="B21" s="11">
        <f>+Desembre!B21</f>
        <v>27.64</v>
      </c>
      <c r="C21" s="11">
        <f>+Desembre!C21</f>
        <v>352082.38</v>
      </c>
      <c r="D21" s="11">
        <f>+Desembre!D21</f>
        <v>31.13</v>
      </c>
      <c r="E21" s="11">
        <f>+Desembre!E21</f>
        <v>639640</v>
      </c>
      <c r="F21" s="11">
        <f>+Desembre!F21</f>
        <v>29.890976326661097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3" spans="1:32" ht="33.75" customHeight="1" x14ac:dyDescent="0.25">
      <c r="A23" s="84"/>
      <c r="B23" s="84"/>
      <c r="C23" s="84"/>
      <c r="D23" s="84"/>
      <c r="E23" s="84"/>
      <c r="F23" s="84"/>
    </row>
  </sheetData>
  <mergeCells count="2">
    <mergeCell ref="A8:F8"/>
    <mergeCell ref="A23:F23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F21"/>
  <sheetViews>
    <sheetView view="pageBreakPreview" zoomScaleNormal="100" zoomScaleSheetLayoutView="100" workbookViewId="0">
      <selection activeCell="N20" sqref="N20"/>
    </sheetView>
  </sheetViews>
  <sheetFormatPr defaultColWidth="11.42578125" defaultRowHeight="15" x14ac:dyDescent="0.25"/>
  <cols>
    <col min="1" max="1" width="44.5703125" style="2" customWidth="1"/>
    <col min="2" max="6" width="15.28515625" style="3" customWidth="1"/>
    <col min="7" max="7" width="11.42578125" style="2"/>
    <col min="8" max="10" width="0" style="2" hidden="1" customWidth="1"/>
    <col min="11" max="16384" width="11.42578125" style="2"/>
  </cols>
  <sheetData>
    <row r="8" spans="1:6" s="5" customFormat="1" ht="21" customHeight="1" x14ac:dyDescent="0.25">
      <c r="A8" s="81" t="s">
        <v>32</v>
      </c>
      <c r="B8" s="82"/>
      <c r="C8" s="82"/>
      <c r="D8" s="82"/>
      <c r="E8" s="82"/>
      <c r="F8" s="83"/>
    </row>
    <row r="9" spans="1:6" s="1" customFormat="1" ht="60" x14ac:dyDescent="0.25">
      <c r="A9" s="6" t="s">
        <v>9</v>
      </c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21.75" customHeight="1" x14ac:dyDescent="0.25">
      <c r="A10" s="9" t="s">
        <v>33</v>
      </c>
      <c r="B10" s="8">
        <f>+Gener!B22</f>
        <v>14.16</v>
      </c>
      <c r="C10" s="8">
        <f>+Gener!C22</f>
        <v>15936.45</v>
      </c>
      <c r="D10" s="8">
        <f>+Gener!D22</f>
        <v>15.44</v>
      </c>
      <c r="E10" s="8">
        <f>+Gener!E22</f>
        <v>11768.72</v>
      </c>
      <c r="F10" s="8">
        <f>+Gener!F22</f>
        <v>14.703723846487858</v>
      </c>
    </row>
    <row r="11" spans="1:6" ht="21" customHeight="1" x14ac:dyDescent="0.25">
      <c r="A11" s="13" t="s">
        <v>34</v>
      </c>
      <c r="B11" s="8">
        <f>+Febrer!B22</f>
        <v>19.18</v>
      </c>
      <c r="C11" s="8">
        <f>+Febrer!C22</f>
        <v>50821.25</v>
      </c>
      <c r="D11" s="8">
        <f>+Febrer!D22</f>
        <v>7.24</v>
      </c>
      <c r="E11" s="8">
        <f>+Febrer!E22</f>
        <v>7442.72</v>
      </c>
      <c r="F11" s="8">
        <f>+Febrer!F22</f>
        <v>17.65476790888091</v>
      </c>
    </row>
    <row r="12" spans="1:6" ht="21" customHeight="1" x14ac:dyDescent="0.25">
      <c r="A12" s="13" t="s">
        <v>35</v>
      </c>
      <c r="B12" s="11">
        <f>+Març!B22</f>
        <v>8.91</v>
      </c>
      <c r="C12" s="11">
        <f>+Març!C22</f>
        <v>49731.63</v>
      </c>
      <c r="D12" s="11">
        <f>+Març!D22</f>
        <v>11.99</v>
      </c>
      <c r="E12" s="11">
        <f>+Març!E22</f>
        <v>861.66</v>
      </c>
      <c r="F12" s="11">
        <f>+Març!F22</f>
        <v>8.962455825663838</v>
      </c>
    </row>
    <row r="13" spans="1:6" ht="21" customHeight="1" x14ac:dyDescent="0.25">
      <c r="A13" s="13" t="s">
        <v>36</v>
      </c>
      <c r="B13" s="8">
        <f>+Abril!B22</f>
        <v>7.13</v>
      </c>
      <c r="C13" s="8">
        <f>+Abril!C22</f>
        <v>36615.33</v>
      </c>
      <c r="D13" s="8">
        <f>+Abril!D22</f>
        <v>3.83</v>
      </c>
      <c r="E13" s="8">
        <f>+Abril!E22</f>
        <v>13242.43</v>
      </c>
      <c r="F13" s="8">
        <f>+Abril!F22</f>
        <v>6.2535061703534209</v>
      </c>
    </row>
    <row r="14" spans="1:6" ht="21" customHeight="1" x14ac:dyDescent="0.25">
      <c r="A14" s="13" t="s">
        <v>37</v>
      </c>
      <c r="B14" s="8">
        <f>+Maig!B22</f>
        <v>6.07</v>
      </c>
      <c r="C14" s="8">
        <f>+Maig!C22</f>
        <v>40335.46</v>
      </c>
      <c r="D14" s="8">
        <f>+Maig!D22</f>
        <v>1.21</v>
      </c>
      <c r="E14" s="8">
        <f>+Maig!E22</f>
        <v>7462.29</v>
      </c>
      <c r="F14" s="8">
        <f>+Maig!F22</f>
        <v>5.3112460963120656</v>
      </c>
    </row>
    <row r="15" spans="1:6" ht="21" customHeight="1" x14ac:dyDescent="0.25">
      <c r="A15" s="13" t="s">
        <v>38</v>
      </c>
      <c r="B15" s="8">
        <f>+Juny!B22</f>
        <v>5.32</v>
      </c>
      <c r="C15" s="8">
        <f>+Juny!C22</f>
        <v>35519.39</v>
      </c>
      <c r="D15" s="8">
        <f>+Juny!D22</f>
        <v>7.15</v>
      </c>
      <c r="E15" s="8">
        <f>+Juny!E22</f>
        <v>404.52</v>
      </c>
      <c r="F15" s="8">
        <f>+Juny!F22</f>
        <v>5.3406066544538175</v>
      </c>
    </row>
    <row r="16" spans="1:6" ht="21" customHeight="1" x14ac:dyDescent="0.25">
      <c r="A16" s="13" t="s">
        <v>39</v>
      </c>
      <c r="B16" s="11">
        <f>+Juliol!B22</f>
        <v>7.6</v>
      </c>
      <c r="C16" s="11">
        <f>+Juliol!C22</f>
        <v>30040.81</v>
      </c>
      <c r="D16" s="11">
        <f>+Juliol!D22</f>
        <v>9.8000000000000007</v>
      </c>
      <c r="E16" s="11">
        <f>+Juliol!E22</f>
        <v>5711.57</v>
      </c>
      <c r="F16" s="11">
        <f>+Juliol!F22</f>
        <v>7.9514578330169901</v>
      </c>
    </row>
    <row r="17" spans="1:32" ht="21" customHeight="1" x14ac:dyDescent="0.25">
      <c r="A17" s="13" t="s">
        <v>40</v>
      </c>
      <c r="B17" s="11">
        <f>+Agost!B22</f>
        <v>16.510000000000002</v>
      </c>
      <c r="C17" s="11">
        <f>+Agost!C22</f>
        <v>6277.67</v>
      </c>
      <c r="D17" s="11">
        <f>+Agost!D22</f>
        <v>0.35</v>
      </c>
      <c r="E17" s="11">
        <f>+Agost!E22</f>
        <v>32942.910000000003</v>
      </c>
      <c r="F17" s="11">
        <f>+Agost!F22</f>
        <v>2.9365794743473965</v>
      </c>
    </row>
    <row r="18" spans="1:32" ht="21" customHeight="1" x14ac:dyDescent="0.25">
      <c r="A18" s="13" t="s">
        <v>41</v>
      </c>
      <c r="B18" s="11">
        <f>+Setembre!B22</f>
        <v>5.5</v>
      </c>
      <c r="C18" s="11">
        <f>+Setembre!C22</f>
        <v>100600.83</v>
      </c>
      <c r="D18" s="11">
        <f>+Setembre!D22</f>
        <v>6.11</v>
      </c>
      <c r="E18" s="11">
        <f>+Setembre!E22</f>
        <v>2720.72</v>
      </c>
      <c r="F18" s="11">
        <f>+Setembre!F22</f>
        <v>5.516062856199893</v>
      </c>
    </row>
    <row r="19" spans="1:32" ht="21" customHeight="1" x14ac:dyDescent="0.25">
      <c r="A19" s="13" t="s">
        <v>42</v>
      </c>
      <c r="B19" s="11">
        <f>+Octubre!B22</f>
        <v>6.11</v>
      </c>
      <c r="C19" s="11">
        <f>+Octubre!C22</f>
        <v>33561.300000000003</v>
      </c>
      <c r="D19" s="11">
        <f>+Octubre!D22</f>
        <v>15.85</v>
      </c>
      <c r="E19" s="11">
        <f>+Octubre!E22</f>
        <v>1025.73</v>
      </c>
      <c r="F19" s="11">
        <f>+Octubre!F22</f>
        <v>6.3988542381349305</v>
      </c>
    </row>
    <row r="20" spans="1:32" ht="21" customHeight="1" x14ac:dyDescent="0.25">
      <c r="A20" s="13" t="s">
        <v>43</v>
      </c>
      <c r="B20" s="11">
        <f>+Novembre!B22</f>
        <v>5.17</v>
      </c>
      <c r="C20" s="11">
        <f>+Novembre!C22</f>
        <v>64420.14</v>
      </c>
      <c r="D20" s="11">
        <f>+Novembre!D22</f>
        <v>6.1</v>
      </c>
      <c r="E20" s="11">
        <f>+Novembre!E22</f>
        <v>17908.669999999998</v>
      </c>
      <c r="F20" s="11">
        <f>+Novembre!F22</f>
        <v>5.3722993299672375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21" customHeight="1" x14ac:dyDescent="0.25">
      <c r="A21" s="13" t="s">
        <v>44</v>
      </c>
      <c r="B21" s="11">
        <f>+Desembre!B22</f>
        <v>10.41</v>
      </c>
      <c r="C21" s="11">
        <f>+Desembre!C22</f>
        <v>115286.86</v>
      </c>
      <c r="D21" s="11">
        <f>+Desembre!D22</f>
        <v>8.52</v>
      </c>
      <c r="E21" s="11">
        <f>+Desembre!E22</f>
        <v>1591.66</v>
      </c>
      <c r="F21" s="11">
        <f>+Desembre!F22</f>
        <v>10.384261845546984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</sheetData>
  <mergeCells count="1">
    <mergeCell ref="A8:F8"/>
  </mergeCells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9:K26"/>
  <sheetViews>
    <sheetView showGridLines="0" view="pageBreakPreview" topLeftCell="A4" zoomScaleNormal="100" zoomScaleSheetLayoutView="100" workbookViewId="0">
      <selection activeCell="L11" sqref="L11"/>
    </sheetView>
  </sheetViews>
  <sheetFormatPr defaultColWidth="11.42578125" defaultRowHeight="15" x14ac:dyDescent="0.25"/>
  <cols>
    <col min="1" max="1" width="54.42578125" style="14" customWidth="1"/>
    <col min="2" max="6" width="15.28515625" style="23" customWidth="1"/>
    <col min="7" max="7" width="11.42578125" style="14" customWidth="1"/>
    <col min="8" max="10" width="11.42578125" style="14" hidden="1" customWidth="1"/>
    <col min="11" max="16384" width="11.42578125" style="14"/>
  </cols>
  <sheetData>
    <row r="9" spans="1:10" ht="21" customHeight="1" x14ac:dyDescent="0.25">
      <c r="A9" s="63" t="s">
        <v>15</v>
      </c>
      <c r="B9" s="64"/>
      <c r="C9" s="64"/>
      <c r="D9" s="64"/>
      <c r="E9" s="64"/>
      <c r="F9" s="65"/>
    </row>
    <row r="10" spans="1:10" ht="21" customHeight="1" x14ac:dyDescent="0.25">
      <c r="A10" s="66" t="s">
        <v>22</v>
      </c>
      <c r="B10" s="67"/>
      <c r="C10" s="67"/>
      <c r="D10" s="67"/>
      <c r="E10" s="67"/>
      <c r="F10" s="68"/>
    </row>
    <row r="11" spans="1:10" s="15" customFormat="1" ht="60" x14ac:dyDescent="0.25">
      <c r="A11" s="6" t="s">
        <v>0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</row>
    <row r="12" spans="1:10" s="19" customFormat="1" ht="21.75" customHeight="1" x14ac:dyDescent="0.25">
      <c r="A12" s="16" t="s">
        <v>1</v>
      </c>
      <c r="B12" s="56">
        <v>8.11</v>
      </c>
      <c r="C12" s="57">
        <v>1049029.5900000001</v>
      </c>
      <c r="D12" s="56">
        <v>34.369999999999997</v>
      </c>
      <c r="E12" s="57">
        <v>804051.92</v>
      </c>
      <c r="F12" s="17">
        <f t="shared" ref="F12:F22" si="0">+((B12*C12)+(D12*E12))/(C12+E12)</f>
        <v>19.504211914186111</v>
      </c>
      <c r="H12" s="19">
        <f>+B12*C12</f>
        <v>8507629.9748999998</v>
      </c>
      <c r="I12" s="19">
        <f>+D12*E12</f>
        <v>27635264.490399998</v>
      </c>
      <c r="J12" s="19">
        <f>+H12+I12</f>
        <v>36142894.465299994</v>
      </c>
    </row>
    <row r="13" spans="1:10" s="19" customFormat="1" ht="21.75" customHeight="1" x14ac:dyDescent="0.25">
      <c r="A13" s="16" t="s">
        <v>2</v>
      </c>
      <c r="B13" s="56">
        <v>30.38</v>
      </c>
      <c r="C13" s="57">
        <v>320767.28000000003</v>
      </c>
      <c r="D13" s="56">
        <v>61.92</v>
      </c>
      <c r="E13" s="57">
        <v>241808.51</v>
      </c>
      <c r="F13" s="17">
        <f t="shared" si="0"/>
        <v>43.936645239568527</v>
      </c>
      <c r="H13" s="19">
        <f t="shared" ref="H13:H22" si="1">+B13*C13</f>
        <v>9744909.9664000012</v>
      </c>
      <c r="I13" s="19">
        <f t="shared" ref="I13:I22" si="2">+D13*E13</f>
        <v>14972782.939200001</v>
      </c>
      <c r="J13" s="19">
        <f t="shared" ref="J13:J22" si="3">+H13+I13</f>
        <v>24717692.905600004</v>
      </c>
    </row>
    <row r="14" spans="1:10" s="19" customFormat="1" ht="21.75" customHeight="1" x14ac:dyDescent="0.25">
      <c r="A14" s="16" t="s">
        <v>3</v>
      </c>
      <c r="B14" s="56">
        <v>1.75</v>
      </c>
      <c r="C14" s="57">
        <v>644874.6</v>
      </c>
      <c r="D14" s="56">
        <v>17.03</v>
      </c>
      <c r="E14" s="57">
        <v>42245.05</v>
      </c>
      <c r="F14" s="17">
        <f t="shared" si="0"/>
        <v>2.689435168241805</v>
      </c>
      <c r="H14" s="19">
        <f t="shared" si="1"/>
        <v>1128530.55</v>
      </c>
      <c r="I14" s="19">
        <f t="shared" si="2"/>
        <v>719433.20150000008</v>
      </c>
      <c r="J14" s="19">
        <f t="shared" si="3"/>
        <v>1847963.7515000002</v>
      </c>
    </row>
    <row r="15" spans="1:10" s="19" customFormat="1" ht="21.75" customHeight="1" x14ac:dyDescent="0.25">
      <c r="A15" s="16" t="s">
        <v>4</v>
      </c>
      <c r="B15" s="56">
        <v>7.92</v>
      </c>
      <c r="C15" s="57">
        <v>25814.73</v>
      </c>
      <c r="D15" s="56">
        <v>79.260000000000005</v>
      </c>
      <c r="E15" s="57">
        <v>2397.0100000000002</v>
      </c>
      <c r="F15" s="17">
        <f t="shared" si="0"/>
        <v>13.981401863195961</v>
      </c>
      <c r="H15" s="19">
        <f t="shared" si="1"/>
        <v>204452.66159999999</v>
      </c>
      <c r="I15" s="19">
        <f t="shared" si="2"/>
        <v>189987.01260000002</v>
      </c>
      <c r="J15" s="19">
        <f t="shared" si="3"/>
        <v>394439.67420000001</v>
      </c>
    </row>
    <row r="16" spans="1:10" s="19" customFormat="1" ht="21.75" customHeight="1" x14ac:dyDescent="0.25">
      <c r="A16" s="16" t="s">
        <v>19</v>
      </c>
      <c r="B16" s="56">
        <v>8.42</v>
      </c>
      <c r="C16" s="57">
        <v>1679335.35</v>
      </c>
      <c r="D16" s="56">
        <v>91.07</v>
      </c>
      <c r="E16" s="57">
        <v>1329719.71</v>
      </c>
      <c r="F16" s="17">
        <f>+((B16*C16)+(D16*E16))/(C16+E16)</f>
        <v>44.94353707063771</v>
      </c>
      <c r="H16" s="19">
        <f>+B16*C16</f>
        <v>14140003.647</v>
      </c>
      <c r="I16" s="19">
        <f>+D16*E16</f>
        <v>121097573.98969999</v>
      </c>
      <c r="J16" s="19">
        <f>+H16+I16</f>
        <v>135237577.63669997</v>
      </c>
    </row>
    <row r="17" spans="1:11" s="19" customFormat="1" ht="21.75" customHeight="1" x14ac:dyDescent="0.25">
      <c r="A17" s="16" t="s">
        <v>5</v>
      </c>
      <c r="B17" s="56">
        <v>9.07</v>
      </c>
      <c r="C17" s="57">
        <v>34930.31</v>
      </c>
      <c r="D17" s="56">
        <v>90.69</v>
      </c>
      <c r="E17" s="57">
        <v>12282.74</v>
      </c>
      <c r="F17" s="17">
        <f t="shared" si="0"/>
        <v>30.303901194690877</v>
      </c>
      <c r="H17" s="19">
        <f t="shared" si="1"/>
        <v>316817.9117</v>
      </c>
      <c r="I17" s="19">
        <f t="shared" si="2"/>
        <v>1113921.6905999999</v>
      </c>
      <c r="J17" s="19">
        <f t="shared" si="3"/>
        <v>1430739.6022999999</v>
      </c>
    </row>
    <row r="18" spans="1:11" s="19" customFormat="1" ht="21.75" customHeight="1" x14ac:dyDescent="0.25">
      <c r="A18" s="16" t="s">
        <v>16</v>
      </c>
      <c r="B18" s="56">
        <v>11</v>
      </c>
      <c r="C18" s="57">
        <v>1895.78</v>
      </c>
      <c r="D18" s="56">
        <v>80.88</v>
      </c>
      <c r="E18" s="57">
        <v>571.35</v>
      </c>
      <c r="F18" s="17">
        <f>+((B18*C18)+(D18*E18))/(C18+E18)</f>
        <v>27.18315127293657</v>
      </c>
      <c r="H18" s="19">
        <f>+B18*C18</f>
        <v>20853.579999999998</v>
      </c>
      <c r="I18" s="19">
        <f>+D18*E18</f>
        <v>46210.788</v>
      </c>
      <c r="J18" s="19">
        <f>+H18+I18</f>
        <v>67064.368000000002</v>
      </c>
    </row>
    <row r="19" spans="1:11" s="19" customFormat="1" ht="21.75" customHeight="1" x14ac:dyDescent="0.25">
      <c r="A19" s="16" t="s">
        <v>18</v>
      </c>
      <c r="B19" s="56">
        <v>43.73</v>
      </c>
      <c r="C19" s="57">
        <v>11552.48</v>
      </c>
      <c r="D19" s="56">
        <v>27.5</v>
      </c>
      <c r="E19" s="57">
        <v>15215.98</v>
      </c>
      <c r="F19" s="17">
        <f>+((B19*C19)+(D19*E19))/(C19+E19)</f>
        <v>34.504390629868134</v>
      </c>
      <c r="H19" s="19">
        <f>+B19*C19</f>
        <v>505189.95039999997</v>
      </c>
      <c r="I19" s="19">
        <f>+D19*E19</f>
        <v>418439.45</v>
      </c>
      <c r="J19" s="19">
        <f>+H19+I19</f>
        <v>923629.40039999993</v>
      </c>
      <c r="K19" s="24"/>
    </row>
    <row r="20" spans="1:11" s="19" customFormat="1" ht="21.75" customHeight="1" x14ac:dyDescent="0.25">
      <c r="A20" s="16" t="s">
        <v>6</v>
      </c>
      <c r="B20" s="20">
        <v>0.46</v>
      </c>
      <c r="C20" s="25">
        <v>165387.41</v>
      </c>
      <c r="D20" s="20">
        <v>0</v>
      </c>
      <c r="E20" s="25">
        <v>0</v>
      </c>
      <c r="F20" s="20">
        <f>+((B20*C20)+(D20*E20))/(C20+E20)</f>
        <v>0.45999999999999996</v>
      </c>
      <c r="H20" s="19">
        <f>+B20*C20</f>
        <v>76078.208599999998</v>
      </c>
      <c r="I20" s="19">
        <f>+D20*E20</f>
        <v>0</v>
      </c>
      <c r="J20" s="19">
        <f>+H20+I20</f>
        <v>76078.208599999998</v>
      </c>
    </row>
    <row r="21" spans="1:11" s="19" customFormat="1" ht="21.75" customHeight="1" x14ac:dyDescent="0.25">
      <c r="A21" s="26" t="s">
        <v>17</v>
      </c>
      <c r="B21" s="56">
        <v>26.93</v>
      </c>
      <c r="C21" s="57">
        <v>335923.09</v>
      </c>
      <c r="D21" s="56">
        <v>22.78</v>
      </c>
      <c r="E21" s="57">
        <v>374111.33</v>
      </c>
      <c r="F21" s="17">
        <f>+((B21*C21)+(D21*E21))/(C21+E21)</f>
        <v>24.743398934237582</v>
      </c>
      <c r="H21" s="19">
        <f>+B21*C21</f>
        <v>9046408.8136999998</v>
      </c>
      <c r="I21" s="19">
        <f>+D21*E21</f>
        <v>8522256.0974000003</v>
      </c>
      <c r="J21" s="19">
        <f>+H21+I21</f>
        <v>17568664.9111</v>
      </c>
    </row>
    <row r="22" spans="1:11" s="19" customFormat="1" ht="21.75" customHeight="1" x14ac:dyDescent="0.25">
      <c r="A22" s="16" t="s">
        <v>7</v>
      </c>
      <c r="B22" s="56">
        <v>8.91</v>
      </c>
      <c r="C22" s="57">
        <v>49731.63</v>
      </c>
      <c r="D22" s="56">
        <v>11.99</v>
      </c>
      <c r="E22" s="57">
        <v>861.66</v>
      </c>
      <c r="F22" s="17">
        <f t="shared" si="0"/>
        <v>8.962455825663838</v>
      </c>
      <c r="H22" s="19">
        <f t="shared" si="1"/>
        <v>443108.82329999999</v>
      </c>
      <c r="I22" s="19">
        <f t="shared" si="2"/>
        <v>10331.303400000001</v>
      </c>
      <c r="J22" s="19">
        <f t="shared" si="3"/>
        <v>453440.12669999996</v>
      </c>
    </row>
    <row r="23" spans="1:11" s="4" customFormat="1" ht="21.75" customHeight="1" x14ac:dyDescent="0.25">
      <c r="A23" s="78" t="s">
        <v>8</v>
      </c>
      <c r="B23" s="79"/>
      <c r="C23" s="21">
        <f>SUM(C12:C22)</f>
        <v>4319242.25</v>
      </c>
      <c r="D23" s="21"/>
      <c r="E23" s="21">
        <f>SUM(E12:E22)</f>
        <v>2823265.2600000007</v>
      </c>
      <c r="F23" s="22">
        <f>+J23/(E23+C23)</f>
        <v>30.641925786424544</v>
      </c>
      <c r="J23" s="4">
        <f>SUM(J12:J22)</f>
        <v>218860185.05039999</v>
      </c>
    </row>
    <row r="24" spans="1:11" ht="24" customHeight="1" x14ac:dyDescent="0.25">
      <c r="A24" s="71"/>
      <c r="B24" s="71"/>
      <c r="C24" s="71"/>
      <c r="D24" s="71"/>
      <c r="E24" s="71"/>
      <c r="F24" s="71"/>
    </row>
    <row r="26" spans="1:11" x14ac:dyDescent="0.25">
      <c r="A26" s="34"/>
    </row>
  </sheetData>
  <mergeCells count="4">
    <mergeCell ref="A9:F9"/>
    <mergeCell ref="A10:F10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9:K24"/>
  <sheetViews>
    <sheetView showGridLines="0" view="pageBreakPreview" zoomScaleNormal="100" zoomScaleSheetLayoutView="100" workbookViewId="0">
      <selection activeCell="B32" sqref="B32"/>
    </sheetView>
  </sheetViews>
  <sheetFormatPr defaultColWidth="11.42578125" defaultRowHeight="12.75" x14ac:dyDescent="0.25"/>
  <cols>
    <col min="1" max="1" width="51" style="34" bestFit="1" customWidth="1"/>
    <col min="2" max="6" width="15.28515625" style="48" customWidth="1"/>
    <col min="7" max="7" width="11.42578125" style="34" customWidth="1"/>
    <col min="8" max="10" width="11.42578125" style="34" hidden="1" customWidth="1"/>
    <col min="11" max="16384" width="11.42578125" style="34"/>
  </cols>
  <sheetData>
    <row r="9" spans="1:10" ht="21" customHeight="1" x14ac:dyDescent="0.25">
      <c r="A9" s="72" t="s">
        <v>15</v>
      </c>
      <c r="B9" s="73"/>
      <c r="C9" s="73"/>
      <c r="D9" s="73"/>
      <c r="E9" s="73"/>
      <c r="F9" s="74"/>
    </row>
    <row r="10" spans="1:10" ht="21" customHeight="1" x14ac:dyDescent="0.25">
      <c r="A10" s="75" t="s">
        <v>23</v>
      </c>
      <c r="B10" s="76"/>
      <c r="C10" s="76"/>
      <c r="D10" s="76"/>
      <c r="E10" s="76"/>
      <c r="F10" s="77"/>
    </row>
    <row r="11" spans="1:10" s="37" customFormat="1" ht="51" x14ac:dyDescent="0.25">
      <c r="A11" s="35" t="s">
        <v>0</v>
      </c>
      <c r="B11" s="36" t="s">
        <v>10</v>
      </c>
      <c r="C11" s="36" t="s">
        <v>11</v>
      </c>
      <c r="D11" s="36" t="s">
        <v>12</v>
      </c>
      <c r="E11" s="36" t="s">
        <v>13</v>
      </c>
      <c r="F11" s="36" t="s">
        <v>14</v>
      </c>
    </row>
    <row r="12" spans="1:10" s="41" customFormat="1" ht="21.75" customHeight="1" x14ac:dyDescent="0.25">
      <c r="A12" s="38" t="s">
        <v>1</v>
      </c>
      <c r="B12" s="39">
        <v>5.35</v>
      </c>
      <c r="C12" s="40">
        <v>1370353.49</v>
      </c>
      <c r="D12" s="39">
        <v>6.25</v>
      </c>
      <c r="E12" s="40">
        <v>918265.58</v>
      </c>
      <c r="F12" s="39">
        <f t="shared" ref="F12:F22" si="0">+((B12*C12)+(D12*E12))/(C12+E12)</f>
        <v>5.711108160302099</v>
      </c>
      <c r="H12" s="41">
        <f>+B12*C12</f>
        <v>7331391.1714999992</v>
      </c>
      <c r="I12" s="41">
        <f>+D12*E12</f>
        <v>5739159.875</v>
      </c>
      <c r="J12" s="41">
        <f>+H12+I12</f>
        <v>13070551.046499999</v>
      </c>
    </row>
    <row r="13" spans="1:10" s="41" customFormat="1" ht="21.75" customHeight="1" x14ac:dyDescent="0.25">
      <c r="A13" s="38" t="s">
        <v>2</v>
      </c>
      <c r="B13" s="39">
        <v>8.69</v>
      </c>
      <c r="C13" s="40">
        <v>755538.32</v>
      </c>
      <c r="D13" s="39">
        <v>0</v>
      </c>
      <c r="E13" s="40">
        <v>0</v>
      </c>
      <c r="F13" s="39">
        <f t="shared" si="0"/>
        <v>8.69</v>
      </c>
      <c r="H13" s="41">
        <f t="shared" ref="H13:H22" si="1">+B13*C13</f>
        <v>6565628.0007999996</v>
      </c>
      <c r="I13" s="41">
        <f t="shared" ref="I13:I22" si="2">+D13*E13</f>
        <v>0</v>
      </c>
      <c r="J13" s="41">
        <f t="shared" ref="J13:J22" si="3">+H13+I13</f>
        <v>6565628.0007999996</v>
      </c>
    </row>
    <row r="14" spans="1:10" s="41" customFormat="1" ht="21.75" customHeight="1" x14ac:dyDescent="0.25">
      <c r="A14" s="38" t="s">
        <v>3</v>
      </c>
      <c r="B14" s="39">
        <v>7.17</v>
      </c>
      <c r="C14" s="40">
        <v>296186.09000000003</v>
      </c>
      <c r="D14" s="39">
        <v>3.08</v>
      </c>
      <c r="E14" s="40">
        <v>78271.37</v>
      </c>
      <c r="F14" s="39">
        <f t="shared" si="0"/>
        <v>6.315083387309202</v>
      </c>
      <c r="H14" s="41">
        <f t="shared" si="1"/>
        <v>2123654.2653000001</v>
      </c>
      <c r="I14" s="41">
        <f t="shared" si="2"/>
        <v>241075.81959999999</v>
      </c>
      <c r="J14" s="41">
        <f t="shared" si="3"/>
        <v>2364730.0849000001</v>
      </c>
    </row>
    <row r="15" spans="1:10" s="41" customFormat="1" ht="21.75" customHeight="1" x14ac:dyDescent="0.25">
      <c r="A15" s="38" t="s">
        <v>4</v>
      </c>
      <c r="B15" s="39">
        <v>10.52</v>
      </c>
      <c r="C15" s="40">
        <v>29991.34</v>
      </c>
      <c r="D15" s="39">
        <v>6.69</v>
      </c>
      <c r="E15" s="40">
        <v>12777.58</v>
      </c>
      <c r="F15" s="39">
        <f t="shared" si="0"/>
        <v>9.3757548004485507</v>
      </c>
      <c r="H15" s="41">
        <f t="shared" si="1"/>
        <v>315508.89679999999</v>
      </c>
      <c r="I15" s="41">
        <f t="shared" si="2"/>
        <v>85482.010200000004</v>
      </c>
      <c r="J15" s="41">
        <f t="shared" si="3"/>
        <v>400990.90700000001</v>
      </c>
    </row>
    <row r="16" spans="1:10" s="41" customFormat="1" ht="21.75" customHeight="1" x14ac:dyDescent="0.25">
      <c r="A16" s="38" t="s">
        <v>19</v>
      </c>
      <c r="B16" s="39">
        <v>7.21</v>
      </c>
      <c r="C16" s="40">
        <v>2698037.11</v>
      </c>
      <c r="D16" s="39">
        <v>32.9</v>
      </c>
      <c r="E16" s="40">
        <v>443544.21</v>
      </c>
      <c r="F16" s="39">
        <f>+((B16*C16)+(D16*E16))/(C16+E16)</f>
        <v>10.837043069793909</v>
      </c>
      <c r="H16" s="41">
        <f>+B16*C16</f>
        <v>19452847.563099999</v>
      </c>
      <c r="I16" s="41">
        <f>+D16*E16</f>
        <v>14592604.509</v>
      </c>
      <c r="J16" s="41">
        <f>+H16+I16</f>
        <v>34045452.072099999</v>
      </c>
    </row>
    <row r="17" spans="1:11" s="41" customFormat="1" ht="21.75" customHeight="1" x14ac:dyDescent="0.25">
      <c r="A17" s="38" t="s">
        <v>5</v>
      </c>
      <c r="B17" s="39">
        <v>7.98</v>
      </c>
      <c r="C17" s="40">
        <v>146590.17000000001</v>
      </c>
      <c r="D17" s="39">
        <v>9</v>
      </c>
      <c r="E17" s="40">
        <v>3377.11</v>
      </c>
      <c r="F17" s="39">
        <f t="shared" si="0"/>
        <v>8.0029693583827104</v>
      </c>
      <c r="H17" s="41">
        <f t="shared" si="1"/>
        <v>1169789.5566000002</v>
      </c>
      <c r="I17" s="41">
        <f t="shared" si="2"/>
        <v>30393.99</v>
      </c>
      <c r="J17" s="41">
        <f t="shared" si="3"/>
        <v>1200183.5466000002</v>
      </c>
    </row>
    <row r="18" spans="1:11" s="41" customFormat="1" ht="21.75" customHeight="1" x14ac:dyDescent="0.25">
      <c r="A18" s="38" t="s">
        <v>16</v>
      </c>
      <c r="B18" s="39">
        <v>12.48</v>
      </c>
      <c r="C18" s="40">
        <v>11325.28</v>
      </c>
      <c r="D18" s="39">
        <v>121</v>
      </c>
      <c r="E18" s="40">
        <v>496.25</v>
      </c>
      <c r="F18" s="39">
        <f t="shared" si="0"/>
        <v>17.035505928589618</v>
      </c>
      <c r="H18" s="41">
        <f>+B18*C18</f>
        <v>141339.49440000003</v>
      </c>
      <c r="I18" s="41">
        <f>+D18*E18</f>
        <v>60046.25</v>
      </c>
      <c r="J18" s="41">
        <f>+H18+I18</f>
        <v>201385.74440000003</v>
      </c>
    </row>
    <row r="19" spans="1:11" s="41" customFormat="1" ht="21.75" customHeight="1" x14ac:dyDescent="0.25">
      <c r="A19" s="38" t="s">
        <v>18</v>
      </c>
      <c r="B19" s="56">
        <v>25.35</v>
      </c>
      <c r="C19" s="57">
        <v>14537.19</v>
      </c>
      <c r="D19" s="56">
        <v>11.09</v>
      </c>
      <c r="E19" s="57">
        <v>56631.73</v>
      </c>
      <c r="F19" s="39">
        <f>+((B19*C19)+(D19*E19))/(C19+E19)</f>
        <v>14.002792963557688</v>
      </c>
      <c r="H19" s="41">
        <f>+B19*C19</f>
        <v>368517.76650000003</v>
      </c>
      <c r="I19" s="41">
        <f>+D19*E19</f>
        <v>628045.88569999998</v>
      </c>
      <c r="J19" s="41">
        <f>+H19+I19</f>
        <v>996563.65220000001</v>
      </c>
      <c r="K19" s="42"/>
    </row>
    <row r="20" spans="1:11" s="41" customFormat="1" ht="21.75" customHeight="1" x14ac:dyDescent="0.25">
      <c r="A20" s="38" t="s">
        <v>6</v>
      </c>
      <c r="B20" s="43">
        <v>0.83</v>
      </c>
      <c r="C20" s="44">
        <v>260469.19</v>
      </c>
      <c r="D20" s="43">
        <v>0</v>
      </c>
      <c r="E20" s="44">
        <v>0</v>
      </c>
      <c r="F20" s="43">
        <f>+((B20*C20)+(D20*E20))/(C20+E20)</f>
        <v>0.83</v>
      </c>
      <c r="H20" s="41">
        <f>+B20*C20</f>
        <v>216189.4277</v>
      </c>
      <c r="I20" s="41">
        <f>+D20*E20</f>
        <v>0</v>
      </c>
      <c r="J20" s="41">
        <f>+H20+I20</f>
        <v>216189.4277</v>
      </c>
    </row>
    <row r="21" spans="1:11" s="41" customFormat="1" ht="21.75" customHeight="1" x14ac:dyDescent="0.25">
      <c r="A21" s="38" t="s">
        <v>17</v>
      </c>
      <c r="B21" s="39">
        <v>23.84</v>
      </c>
      <c r="C21" s="40">
        <v>376882.51</v>
      </c>
      <c r="D21" s="39">
        <v>26.88</v>
      </c>
      <c r="E21" s="40">
        <v>399535.26</v>
      </c>
      <c r="F21" s="39">
        <f>+((B21*C21)+(D21*E21))/(C21+E21)</f>
        <v>25.404347490913299</v>
      </c>
      <c r="H21" s="41">
        <f>+B21*C21</f>
        <v>8984879.0384</v>
      </c>
      <c r="I21" s="41">
        <f>+D21*E21</f>
        <v>10739507.788799999</v>
      </c>
      <c r="J21" s="41">
        <f>+H21+I21</f>
        <v>19724386.827199999</v>
      </c>
    </row>
    <row r="22" spans="1:11" s="41" customFormat="1" ht="21.75" customHeight="1" x14ac:dyDescent="0.25">
      <c r="A22" s="38" t="s">
        <v>7</v>
      </c>
      <c r="B22" s="39">
        <v>7.13</v>
      </c>
      <c r="C22" s="40">
        <v>36615.33</v>
      </c>
      <c r="D22" s="39">
        <v>3.83</v>
      </c>
      <c r="E22" s="40">
        <v>13242.43</v>
      </c>
      <c r="F22" s="39">
        <f t="shared" si="0"/>
        <v>6.2535061703534209</v>
      </c>
      <c r="H22" s="41">
        <f t="shared" si="1"/>
        <v>261067.30290000001</v>
      </c>
      <c r="I22" s="41">
        <f t="shared" si="2"/>
        <v>50718.5069</v>
      </c>
      <c r="J22" s="41">
        <f t="shared" si="3"/>
        <v>311785.80979999999</v>
      </c>
    </row>
    <row r="23" spans="1:11" s="47" customFormat="1" ht="21.75" customHeight="1" x14ac:dyDescent="0.25">
      <c r="A23" s="78" t="s">
        <v>8</v>
      </c>
      <c r="B23" s="79"/>
      <c r="C23" s="45">
        <f>SUM(C12:C22)</f>
        <v>5996526.0200000005</v>
      </c>
      <c r="D23" s="45"/>
      <c r="E23" s="45">
        <f>SUM(E12:E22)</f>
        <v>1926141.52</v>
      </c>
      <c r="F23" s="46">
        <f>+J23/(E23+C23)</f>
        <v>9.9837392797123456</v>
      </c>
      <c r="J23" s="47">
        <f>SUM(J12:J22)</f>
        <v>79097847.119199991</v>
      </c>
    </row>
    <row r="24" spans="1:11" ht="24" customHeight="1" x14ac:dyDescent="0.25">
      <c r="A24" s="80"/>
      <c r="B24" s="80"/>
      <c r="C24" s="80"/>
      <c r="D24" s="80"/>
      <c r="E24" s="80"/>
      <c r="F24" s="80"/>
    </row>
  </sheetData>
  <mergeCells count="4">
    <mergeCell ref="A9:F9"/>
    <mergeCell ref="A10:F10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9:K24"/>
  <sheetViews>
    <sheetView showGridLines="0" view="pageBreakPreview" topLeftCell="A10" zoomScale="120" zoomScaleNormal="100" zoomScaleSheetLayoutView="120" workbookViewId="0">
      <selection activeCell="E21" sqref="E21"/>
    </sheetView>
  </sheetViews>
  <sheetFormatPr defaultColWidth="11.42578125" defaultRowHeight="12.75" x14ac:dyDescent="0.25"/>
  <cols>
    <col min="1" max="1" width="54.42578125" style="34" customWidth="1"/>
    <col min="2" max="6" width="15.28515625" style="48" customWidth="1"/>
    <col min="7" max="7" width="11.42578125" style="34" customWidth="1"/>
    <col min="8" max="10" width="11.42578125" style="34" hidden="1" customWidth="1"/>
    <col min="11" max="16384" width="11.42578125" style="34"/>
  </cols>
  <sheetData>
    <row r="9" spans="1:10" ht="21" customHeight="1" x14ac:dyDescent="0.25">
      <c r="A9" s="72" t="s">
        <v>15</v>
      </c>
      <c r="B9" s="73"/>
      <c r="C9" s="73"/>
      <c r="D9" s="73"/>
      <c r="E9" s="73"/>
      <c r="F9" s="74"/>
    </row>
    <row r="10" spans="1:10" ht="21" customHeight="1" x14ac:dyDescent="0.25">
      <c r="A10" s="75" t="s">
        <v>24</v>
      </c>
      <c r="B10" s="76"/>
      <c r="C10" s="76"/>
      <c r="D10" s="76"/>
      <c r="E10" s="76"/>
      <c r="F10" s="77"/>
    </row>
    <row r="11" spans="1:10" s="37" customFormat="1" ht="51" x14ac:dyDescent="0.25">
      <c r="A11" s="35" t="s">
        <v>0</v>
      </c>
      <c r="B11" s="36" t="s">
        <v>10</v>
      </c>
      <c r="C11" s="36" t="s">
        <v>11</v>
      </c>
      <c r="D11" s="36" t="s">
        <v>12</v>
      </c>
      <c r="E11" s="36" t="s">
        <v>13</v>
      </c>
      <c r="F11" s="36" t="s">
        <v>14</v>
      </c>
    </row>
    <row r="12" spans="1:10" s="41" customFormat="1" ht="21.75" customHeight="1" x14ac:dyDescent="0.25">
      <c r="A12" s="38" t="s">
        <v>1</v>
      </c>
      <c r="B12" s="39">
        <v>10.36</v>
      </c>
      <c r="C12" s="40">
        <v>2600164.04</v>
      </c>
      <c r="D12" s="39">
        <v>16.07</v>
      </c>
      <c r="E12" s="40">
        <v>218959.88</v>
      </c>
      <c r="F12" s="39">
        <f t="shared" ref="F12:F22" si="0">+((B12*C12)+(D12*E12))/(C12+E12)</f>
        <v>10.803492712728996</v>
      </c>
      <c r="H12" s="41">
        <f>+B12*C12</f>
        <v>26937699.454399999</v>
      </c>
      <c r="I12" s="41">
        <f>+D12*E12</f>
        <v>3518685.2716000001</v>
      </c>
      <c r="J12" s="41">
        <f>+H12+I12</f>
        <v>30456384.726</v>
      </c>
    </row>
    <row r="13" spans="1:10" s="41" customFormat="1" ht="21.75" customHeight="1" x14ac:dyDescent="0.25">
      <c r="A13" s="38" t="s">
        <v>2</v>
      </c>
      <c r="B13" s="39">
        <v>7.68</v>
      </c>
      <c r="C13" s="40">
        <v>531039.88</v>
      </c>
      <c r="D13" s="39">
        <v>0.26</v>
      </c>
      <c r="E13" s="40">
        <v>31423.56</v>
      </c>
      <c r="F13" s="39">
        <f t="shared" si="0"/>
        <v>7.2654613853657741</v>
      </c>
      <c r="H13" s="41">
        <f t="shared" ref="H13:H22" si="1">+B13*C13</f>
        <v>4078386.2783999997</v>
      </c>
      <c r="I13" s="41">
        <f t="shared" ref="I13:I22" si="2">+D13*E13</f>
        <v>8170.1256000000003</v>
      </c>
      <c r="J13" s="41">
        <f t="shared" ref="J13:J22" si="3">+H13+I13</f>
        <v>4086556.4039999996</v>
      </c>
    </row>
    <row r="14" spans="1:10" s="41" customFormat="1" ht="21.75" customHeight="1" x14ac:dyDescent="0.25">
      <c r="A14" s="38" t="s">
        <v>3</v>
      </c>
      <c r="B14" s="39">
        <v>7.55</v>
      </c>
      <c r="C14" s="40">
        <v>575753.21</v>
      </c>
      <c r="D14" s="39">
        <v>1.79</v>
      </c>
      <c r="E14" s="40">
        <v>14922.34</v>
      </c>
      <c r="F14" s="39">
        <f t="shared" si="0"/>
        <v>7.404484109931416</v>
      </c>
      <c r="H14" s="41">
        <f t="shared" si="1"/>
        <v>4346936.7354999995</v>
      </c>
      <c r="I14" s="41">
        <f t="shared" si="2"/>
        <v>26710.988600000001</v>
      </c>
      <c r="J14" s="41">
        <f t="shared" si="3"/>
        <v>4373647.7240999993</v>
      </c>
    </row>
    <row r="15" spans="1:10" s="41" customFormat="1" ht="21.75" customHeight="1" x14ac:dyDescent="0.25">
      <c r="A15" s="38" t="s">
        <v>4</v>
      </c>
      <c r="B15" s="39">
        <v>4.87</v>
      </c>
      <c r="C15" s="40">
        <v>55605.05</v>
      </c>
      <c r="D15" s="39">
        <v>10.38</v>
      </c>
      <c r="E15" s="40">
        <v>5538.08</v>
      </c>
      <c r="F15" s="39">
        <f t="shared" si="0"/>
        <v>5.3690719447957598</v>
      </c>
      <c r="H15" s="41">
        <f t="shared" si="1"/>
        <v>270796.59350000002</v>
      </c>
      <c r="I15" s="41">
        <f t="shared" si="2"/>
        <v>57485.270400000001</v>
      </c>
      <c r="J15" s="41">
        <f t="shared" si="3"/>
        <v>328281.8639</v>
      </c>
    </row>
    <row r="16" spans="1:10" s="41" customFormat="1" ht="21.75" customHeight="1" x14ac:dyDescent="0.25">
      <c r="A16" s="38" t="s">
        <v>19</v>
      </c>
      <c r="B16" s="39">
        <v>9.76</v>
      </c>
      <c r="C16" s="40">
        <v>3726459.07</v>
      </c>
      <c r="D16" s="39">
        <v>1.18</v>
      </c>
      <c r="E16" s="40">
        <v>1040170.18</v>
      </c>
      <c r="F16" s="39">
        <f>+((B16*C16)+(D16*E16))/(C16+E16)</f>
        <v>7.8876789789346411</v>
      </c>
      <c r="H16" s="41">
        <f>+B16*C16</f>
        <v>36370240.523199998</v>
      </c>
      <c r="I16" s="41">
        <f>+D16*E16</f>
        <v>1227400.8123999999</v>
      </c>
      <c r="J16" s="41">
        <f>+H16+I16</f>
        <v>37597641.335599996</v>
      </c>
    </row>
    <row r="17" spans="1:11" s="41" customFormat="1" ht="21.75" customHeight="1" x14ac:dyDescent="0.25">
      <c r="A17" s="38" t="s">
        <v>5</v>
      </c>
      <c r="B17" s="39">
        <v>9.8699999999999992</v>
      </c>
      <c r="C17" s="40">
        <v>72490.84</v>
      </c>
      <c r="D17" s="39">
        <v>2.9</v>
      </c>
      <c r="E17" s="40">
        <v>12070.53</v>
      </c>
      <c r="F17" s="39">
        <f t="shared" si="0"/>
        <v>8.8750824141094213</v>
      </c>
      <c r="H17" s="41">
        <f t="shared" si="1"/>
        <v>715484.59079999989</v>
      </c>
      <c r="I17" s="41">
        <f t="shared" si="2"/>
        <v>35004.537000000004</v>
      </c>
      <c r="J17" s="41">
        <f t="shared" si="3"/>
        <v>750489.1277999999</v>
      </c>
    </row>
    <row r="18" spans="1:11" s="41" customFormat="1" ht="21.75" customHeight="1" x14ac:dyDescent="0.25">
      <c r="A18" s="38" t="s">
        <v>16</v>
      </c>
      <c r="B18" s="39">
        <v>10.39</v>
      </c>
      <c r="C18" s="40">
        <v>20682.439999999999</v>
      </c>
      <c r="D18" s="39">
        <v>98.33</v>
      </c>
      <c r="E18" s="40">
        <v>836.25</v>
      </c>
      <c r="F18" s="39">
        <f t="shared" si="0"/>
        <v>13.807486148088014</v>
      </c>
      <c r="H18" s="41">
        <f>+B18*C18</f>
        <v>214890.55160000001</v>
      </c>
      <c r="I18" s="41">
        <f>+D18*E18</f>
        <v>82228.462499999994</v>
      </c>
      <c r="J18" s="41">
        <f>+H18+I18</f>
        <v>297119.01410000003</v>
      </c>
    </row>
    <row r="19" spans="1:11" s="41" customFormat="1" ht="21.75" customHeight="1" x14ac:dyDescent="0.25">
      <c r="A19" s="38" t="s">
        <v>18</v>
      </c>
      <c r="B19" s="39">
        <v>35.01</v>
      </c>
      <c r="C19" s="40">
        <v>49840.639999999999</v>
      </c>
      <c r="D19" s="39">
        <v>28.92</v>
      </c>
      <c r="E19" s="40">
        <v>16108.29</v>
      </c>
      <c r="F19" s="39">
        <f>+((B19*C19)+(D19*E19))/(C19+E19)</f>
        <v>33.522493135218419</v>
      </c>
      <c r="H19" s="41">
        <f>+B19*C19</f>
        <v>1744920.8063999999</v>
      </c>
      <c r="I19" s="41">
        <f>+D19*E19</f>
        <v>465851.74680000008</v>
      </c>
      <c r="J19" s="41">
        <f>+H19+I19</f>
        <v>2210772.5532</v>
      </c>
      <c r="K19" s="42"/>
    </row>
    <row r="20" spans="1:11" s="41" customFormat="1" ht="21.75" customHeight="1" x14ac:dyDescent="0.25">
      <c r="A20" s="38" t="s">
        <v>6</v>
      </c>
      <c r="B20" s="43">
        <v>2.27</v>
      </c>
      <c r="C20" s="44">
        <v>300650.38</v>
      </c>
      <c r="D20" s="43">
        <v>0</v>
      </c>
      <c r="E20" s="44">
        <v>16058.15</v>
      </c>
      <c r="F20" s="43">
        <f>+((B20*C20)+(D20*E20))/(C20+E20)</f>
        <v>2.1549036352131088</v>
      </c>
      <c r="H20" s="41">
        <f>+B20*C20</f>
        <v>682476.36259999999</v>
      </c>
      <c r="I20" s="41">
        <f>+D20*E20</f>
        <v>0</v>
      </c>
      <c r="J20" s="41">
        <f>+H20+I20</f>
        <v>682476.36259999999</v>
      </c>
    </row>
    <row r="21" spans="1:11" s="41" customFormat="1" ht="21.75" customHeight="1" x14ac:dyDescent="0.25">
      <c r="A21" s="38" t="s">
        <v>17</v>
      </c>
      <c r="B21" s="39">
        <v>27.35</v>
      </c>
      <c r="C21" s="40">
        <v>367424.03</v>
      </c>
      <c r="D21" s="39">
        <v>27.63</v>
      </c>
      <c r="E21" s="40">
        <v>409600.47</v>
      </c>
      <c r="F21" s="39">
        <f>+((B21*C21)+(D21*E21))/(C21+E21)</f>
        <v>27.497599118946702</v>
      </c>
      <c r="H21" s="41">
        <f>+B21*C21</f>
        <v>10049047.220500002</v>
      </c>
      <c r="I21" s="41">
        <f>+D21*E21</f>
        <v>11317260.986099999</v>
      </c>
      <c r="J21" s="41">
        <f>+H21+I21</f>
        <v>21366308.206600003</v>
      </c>
    </row>
    <row r="22" spans="1:11" s="41" customFormat="1" ht="21.75" customHeight="1" x14ac:dyDescent="0.25">
      <c r="A22" s="38" t="s">
        <v>7</v>
      </c>
      <c r="B22" s="39">
        <v>6.07</v>
      </c>
      <c r="C22" s="40">
        <v>40335.46</v>
      </c>
      <c r="D22" s="39">
        <v>1.21</v>
      </c>
      <c r="E22" s="40">
        <v>7462.29</v>
      </c>
      <c r="F22" s="39">
        <f t="shared" si="0"/>
        <v>5.3112460963120656</v>
      </c>
      <c r="H22" s="41">
        <f t="shared" si="1"/>
        <v>244836.24220000001</v>
      </c>
      <c r="I22" s="41">
        <f t="shared" si="2"/>
        <v>9029.3708999999999</v>
      </c>
      <c r="J22" s="41">
        <f t="shared" si="3"/>
        <v>253865.61310000002</v>
      </c>
    </row>
    <row r="23" spans="1:11" s="47" customFormat="1" ht="21.75" customHeight="1" x14ac:dyDescent="0.25">
      <c r="A23" s="78" t="s">
        <v>8</v>
      </c>
      <c r="B23" s="79"/>
      <c r="C23" s="45">
        <f>SUM(C12:C22)</f>
        <v>8340445.04</v>
      </c>
      <c r="D23" s="45"/>
      <c r="E23" s="45">
        <f>SUM(E12:E22)</f>
        <v>1773150.02</v>
      </c>
      <c r="F23" s="46">
        <f>+J23/(E23+C23)</f>
        <v>10.125335483918416</v>
      </c>
      <c r="J23" s="47">
        <f>SUM(J12:J22)</f>
        <v>102403542.93100001</v>
      </c>
    </row>
    <row r="24" spans="1:11" ht="24" customHeight="1" x14ac:dyDescent="0.25">
      <c r="A24" s="80"/>
      <c r="B24" s="80"/>
      <c r="C24" s="80"/>
      <c r="D24" s="80"/>
      <c r="E24" s="80"/>
      <c r="F24" s="80"/>
    </row>
  </sheetData>
  <mergeCells count="4">
    <mergeCell ref="A9:F9"/>
    <mergeCell ref="A10:F10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9:K24"/>
  <sheetViews>
    <sheetView showGridLines="0" view="pageBreakPreview" topLeftCell="A7" zoomScale="120" zoomScaleNormal="100" zoomScaleSheetLayoutView="120" workbookViewId="0">
      <selection activeCell="A14" sqref="A14"/>
    </sheetView>
  </sheetViews>
  <sheetFormatPr defaultColWidth="11.42578125" defaultRowHeight="12.75" x14ac:dyDescent="0.25"/>
  <cols>
    <col min="1" max="1" width="54.42578125" style="34" customWidth="1"/>
    <col min="2" max="6" width="15.28515625" style="48" customWidth="1"/>
    <col min="7" max="7" width="11.42578125" style="34" customWidth="1"/>
    <col min="8" max="10" width="11.42578125" style="34" hidden="1" customWidth="1"/>
    <col min="11" max="16384" width="11.42578125" style="34"/>
  </cols>
  <sheetData>
    <row r="9" spans="1:10" ht="21" customHeight="1" x14ac:dyDescent="0.25">
      <c r="A9" s="72" t="s">
        <v>15</v>
      </c>
      <c r="B9" s="73"/>
      <c r="C9" s="73"/>
      <c r="D9" s="73"/>
      <c r="E9" s="73"/>
      <c r="F9" s="74"/>
    </row>
    <row r="10" spans="1:10" ht="21" customHeight="1" x14ac:dyDescent="0.25">
      <c r="A10" s="75" t="s">
        <v>25</v>
      </c>
      <c r="B10" s="76"/>
      <c r="C10" s="76"/>
      <c r="D10" s="76"/>
      <c r="E10" s="76"/>
      <c r="F10" s="77"/>
    </row>
    <row r="11" spans="1:10" s="37" customFormat="1" ht="51" x14ac:dyDescent="0.25">
      <c r="A11" s="35" t="s">
        <v>0</v>
      </c>
      <c r="B11" s="36" t="s">
        <v>10</v>
      </c>
      <c r="C11" s="36" t="s">
        <v>11</v>
      </c>
      <c r="D11" s="36" t="s">
        <v>12</v>
      </c>
      <c r="E11" s="36" t="s">
        <v>13</v>
      </c>
      <c r="F11" s="36" t="s">
        <v>14</v>
      </c>
    </row>
    <row r="12" spans="1:10" s="41" customFormat="1" ht="21.75" customHeight="1" x14ac:dyDescent="0.25">
      <c r="A12" s="38" t="s">
        <v>1</v>
      </c>
      <c r="B12" s="58">
        <v>7.96</v>
      </c>
      <c r="C12" s="58">
        <v>725867.39</v>
      </c>
      <c r="D12" s="58">
        <v>10.92</v>
      </c>
      <c r="E12" s="58">
        <v>780162.11</v>
      </c>
      <c r="F12" s="58">
        <f t="shared" ref="F12:F22" si="0">+((B12*C12)+(D12*E12))/(C12+E12)</f>
        <v>9.4933563157959391</v>
      </c>
      <c r="H12" s="41">
        <f>+B12*C12</f>
        <v>5777904.4243999999</v>
      </c>
      <c r="I12" s="41">
        <f>+D12*E12</f>
        <v>8519370.2412</v>
      </c>
      <c r="J12" s="41">
        <f>+H12+I12</f>
        <v>14297274.6656</v>
      </c>
    </row>
    <row r="13" spans="1:10" s="41" customFormat="1" ht="21.75" customHeight="1" x14ac:dyDescent="0.25">
      <c r="A13" s="38" t="s">
        <v>2</v>
      </c>
      <c r="B13" s="58">
        <v>13.05</v>
      </c>
      <c r="C13" s="58">
        <v>94660.97</v>
      </c>
      <c r="D13" s="58">
        <v>11.47</v>
      </c>
      <c r="E13" s="58">
        <v>258907.19</v>
      </c>
      <c r="F13" s="58">
        <f t="shared" si="0"/>
        <v>11.893014144146916</v>
      </c>
      <c r="H13" s="41">
        <f t="shared" ref="H13:H22" si="1">+B13*C13</f>
        <v>1235325.6585000001</v>
      </c>
      <c r="I13" s="41">
        <f t="shared" ref="I13:I22" si="2">+D13*E13</f>
        <v>2969665.4693</v>
      </c>
      <c r="J13" s="41">
        <f t="shared" ref="J13:J22" si="3">+H13+I13</f>
        <v>4204991.1277999999</v>
      </c>
    </row>
    <row r="14" spans="1:10" s="41" customFormat="1" ht="21.75" customHeight="1" x14ac:dyDescent="0.25">
      <c r="A14" s="38" t="s">
        <v>3</v>
      </c>
      <c r="B14" s="58">
        <v>11.87</v>
      </c>
      <c r="C14" s="58">
        <v>73014.92</v>
      </c>
      <c r="D14" s="58">
        <v>3.77</v>
      </c>
      <c r="E14" s="58">
        <v>216678.9</v>
      </c>
      <c r="F14" s="58">
        <f t="shared" si="0"/>
        <v>5.8115376896890645</v>
      </c>
      <c r="H14" s="41">
        <f t="shared" si="1"/>
        <v>866687.10039999988</v>
      </c>
      <c r="I14" s="41">
        <f t="shared" si="2"/>
        <v>816879.45299999998</v>
      </c>
      <c r="J14" s="41">
        <f t="shared" si="3"/>
        <v>1683566.5533999999</v>
      </c>
    </row>
    <row r="15" spans="1:10" s="41" customFormat="1" ht="21.75" customHeight="1" x14ac:dyDescent="0.25">
      <c r="A15" s="38" t="s">
        <v>4</v>
      </c>
      <c r="B15" s="58">
        <v>8.6300000000000008</v>
      </c>
      <c r="C15" s="58">
        <v>33403.25</v>
      </c>
      <c r="D15" s="58">
        <v>15.74</v>
      </c>
      <c r="E15" s="58">
        <v>16851.71</v>
      </c>
      <c r="F15" s="58">
        <f t="shared" si="0"/>
        <v>11.014155874365438</v>
      </c>
      <c r="H15" s="41">
        <f t="shared" si="1"/>
        <v>288270.04750000004</v>
      </c>
      <c r="I15" s="41">
        <f t="shared" si="2"/>
        <v>265245.9154</v>
      </c>
      <c r="J15" s="41">
        <f t="shared" si="3"/>
        <v>553515.96290000004</v>
      </c>
    </row>
    <row r="16" spans="1:10" s="41" customFormat="1" ht="21.75" customHeight="1" x14ac:dyDescent="0.25">
      <c r="A16" s="38" t="s">
        <v>19</v>
      </c>
      <c r="B16" s="58">
        <v>9.19</v>
      </c>
      <c r="C16" s="58">
        <v>1165988.1599999999</v>
      </c>
      <c r="D16" s="58">
        <v>12.77</v>
      </c>
      <c r="E16" s="58">
        <v>703617.61</v>
      </c>
      <c r="F16" s="58">
        <f>+((B16*C16)+(D16*E16))/(C16+E16)</f>
        <v>10.537316682596673</v>
      </c>
      <c r="H16" s="41">
        <f>+B16*C16</f>
        <v>10715431.190399999</v>
      </c>
      <c r="I16" s="41">
        <f>+D16*E16</f>
        <v>8985196.8796999995</v>
      </c>
      <c r="J16" s="41">
        <f>+H16+I16</f>
        <v>19700628.070099998</v>
      </c>
    </row>
    <row r="17" spans="1:11" s="41" customFormat="1" ht="21.75" customHeight="1" x14ac:dyDescent="0.25">
      <c r="A17" s="38" t="s">
        <v>5</v>
      </c>
      <c r="B17" s="58">
        <v>12.67</v>
      </c>
      <c r="C17" s="58">
        <v>35782.86</v>
      </c>
      <c r="D17" s="58">
        <v>10.16</v>
      </c>
      <c r="E17" s="58">
        <v>113242.12</v>
      </c>
      <c r="F17" s="58">
        <f t="shared" si="0"/>
        <v>10.762684050687342</v>
      </c>
      <c r="H17" s="41">
        <f t="shared" si="1"/>
        <v>453368.83620000002</v>
      </c>
      <c r="I17" s="41">
        <f t="shared" si="2"/>
        <v>1150539.9391999999</v>
      </c>
      <c r="J17" s="41">
        <f t="shared" si="3"/>
        <v>1603908.7753999999</v>
      </c>
    </row>
    <row r="18" spans="1:11" s="41" customFormat="1" ht="21.75" customHeight="1" x14ac:dyDescent="0.25">
      <c r="A18" s="38" t="s">
        <v>16</v>
      </c>
      <c r="B18" s="58">
        <v>38.47</v>
      </c>
      <c r="C18" s="58">
        <v>354.65</v>
      </c>
      <c r="D18" s="58">
        <v>8.1999999999999993</v>
      </c>
      <c r="E18" s="58">
        <v>15559.91</v>
      </c>
      <c r="F18" s="58">
        <f t="shared" si="0"/>
        <v>8.8745555956306674</v>
      </c>
      <c r="H18" s="41">
        <f>+B18*C18</f>
        <v>13643.385499999999</v>
      </c>
      <c r="I18" s="41">
        <f>+D18*E18</f>
        <v>127591.26199999999</v>
      </c>
      <c r="J18" s="41">
        <f>+H18+I18</f>
        <v>141234.64749999999</v>
      </c>
    </row>
    <row r="19" spans="1:11" s="41" customFormat="1" ht="21.75" customHeight="1" x14ac:dyDescent="0.25">
      <c r="A19" s="38" t="s">
        <v>18</v>
      </c>
      <c r="B19" s="60">
        <v>38.97</v>
      </c>
      <c r="C19" s="60">
        <v>13465.769999999999</v>
      </c>
      <c r="D19" s="60">
        <v>14.12</v>
      </c>
      <c r="E19" s="60">
        <v>11198.88</v>
      </c>
      <c r="F19" s="58">
        <f>+((B19*C19)+(D19*E19))/(C19+E19)</f>
        <v>27.686962616538242</v>
      </c>
      <c r="H19" s="41">
        <f>+B19*C19</f>
        <v>524761.05689999997</v>
      </c>
      <c r="I19" s="41">
        <f>+D19*E19</f>
        <v>158128.18559999997</v>
      </c>
      <c r="J19" s="41">
        <f>+H19+I19</f>
        <v>682889.24249999993</v>
      </c>
      <c r="K19" s="42"/>
    </row>
    <row r="20" spans="1:11" s="41" customFormat="1" ht="21.75" customHeight="1" x14ac:dyDescent="0.25">
      <c r="A20" s="38" t="s">
        <v>6</v>
      </c>
      <c r="B20" s="59">
        <v>0.99</v>
      </c>
      <c r="C20" s="59">
        <v>542026.30000000005</v>
      </c>
      <c r="D20" s="59">
        <v>0.53</v>
      </c>
      <c r="E20" s="59">
        <v>24804.9</v>
      </c>
      <c r="F20" s="59">
        <f>+((B20*C20)+(D20*E20))/(C20+E20)</f>
        <v>0.96987010242202598</v>
      </c>
      <c r="H20" s="41">
        <f>+B20*C20</f>
        <v>536606.03700000001</v>
      </c>
      <c r="I20" s="41">
        <f>+D20*E20</f>
        <v>13146.597000000002</v>
      </c>
      <c r="J20" s="41">
        <f>+H20+I20</f>
        <v>549752.63399999996</v>
      </c>
    </row>
    <row r="21" spans="1:11" s="41" customFormat="1" ht="21.75" customHeight="1" x14ac:dyDescent="0.25">
      <c r="A21" s="38" t="s">
        <v>17</v>
      </c>
      <c r="B21" s="58">
        <v>27.525313043683191</v>
      </c>
      <c r="C21" s="58">
        <v>377167.01000000018</v>
      </c>
      <c r="D21" s="58">
        <v>25.049183031248671</v>
      </c>
      <c r="E21" s="58">
        <v>385673.86999999976</v>
      </c>
      <c r="F21" s="58">
        <f>+((B21*C21)+(D21*E21))/(C21+E21)</f>
        <v>26.273441690749451</v>
      </c>
      <c r="H21" s="41">
        <f>+B21*C21</f>
        <v>10381640.019999994</v>
      </c>
      <c r="I21" s="41">
        <f>+D21*E21</f>
        <v>9660815.3599999994</v>
      </c>
      <c r="J21" s="41">
        <f>+H21+I21</f>
        <v>20042455.379999995</v>
      </c>
    </row>
    <row r="22" spans="1:11" s="41" customFormat="1" ht="21.75" customHeight="1" x14ac:dyDescent="0.25">
      <c r="A22" s="38" t="s">
        <v>7</v>
      </c>
      <c r="B22" s="58">
        <v>5.32</v>
      </c>
      <c r="C22" s="58">
        <v>35519.39</v>
      </c>
      <c r="D22" s="58">
        <v>7.15</v>
      </c>
      <c r="E22" s="58">
        <v>404.52</v>
      </c>
      <c r="F22" s="58">
        <f t="shared" si="0"/>
        <v>5.3406066544538175</v>
      </c>
      <c r="H22" s="41">
        <f t="shared" si="1"/>
        <v>188963.15480000002</v>
      </c>
      <c r="I22" s="41">
        <f t="shared" si="2"/>
        <v>2892.3180000000002</v>
      </c>
      <c r="J22" s="41">
        <f t="shared" si="3"/>
        <v>191855.47280000002</v>
      </c>
    </row>
    <row r="23" spans="1:11" s="47" customFormat="1" ht="21.75" customHeight="1" x14ac:dyDescent="0.25">
      <c r="A23" s="78" t="s">
        <v>8</v>
      </c>
      <c r="B23" s="79"/>
      <c r="C23" s="45">
        <f>SUM(C12:C22)</f>
        <v>3097250.67</v>
      </c>
      <c r="D23" s="45"/>
      <c r="E23" s="45">
        <f>SUM(E12:E22)</f>
        <v>2527101.7199999997</v>
      </c>
      <c r="F23" s="46">
        <f>+J23/(E23+C23)</f>
        <v>11.317226965574253</v>
      </c>
      <c r="J23" s="47">
        <f>SUM(J12:J22)</f>
        <v>63652072.531999998</v>
      </c>
    </row>
    <row r="24" spans="1:11" ht="24" customHeight="1" x14ac:dyDescent="0.25">
      <c r="A24" s="80"/>
      <c r="B24" s="80"/>
      <c r="C24" s="80"/>
      <c r="D24" s="80"/>
      <c r="E24" s="80"/>
      <c r="F24" s="80"/>
    </row>
  </sheetData>
  <mergeCells count="4">
    <mergeCell ref="A9:F9"/>
    <mergeCell ref="A10:F10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9:K24"/>
  <sheetViews>
    <sheetView showGridLines="0" view="pageBreakPreview" zoomScale="115" zoomScaleNormal="100" zoomScaleSheetLayoutView="115" workbookViewId="0">
      <selection activeCell="F21" sqref="F21"/>
    </sheetView>
  </sheetViews>
  <sheetFormatPr defaultColWidth="11.42578125" defaultRowHeight="12.75" x14ac:dyDescent="0.25"/>
  <cols>
    <col min="1" max="1" width="54.42578125" style="34" customWidth="1"/>
    <col min="2" max="6" width="15.28515625" style="48" customWidth="1"/>
    <col min="7" max="7" width="11.42578125" style="34" customWidth="1"/>
    <col min="8" max="10" width="11.42578125" style="34" hidden="1" customWidth="1"/>
    <col min="11" max="16384" width="11.42578125" style="34"/>
  </cols>
  <sheetData>
    <row r="9" spans="1:10" ht="21" customHeight="1" x14ac:dyDescent="0.25">
      <c r="A9" s="72" t="s">
        <v>15</v>
      </c>
      <c r="B9" s="73"/>
      <c r="C9" s="73"/>
      <c r="D9" s="73"/>
      <c r="E9" s="73"/>
      <c r="F9" s="74"/>
    </row>
    <row r="10" spans="1:10" ht="21" customHeight="1" x14ac:dyDescent="0.25">
      <c r="A10" s="75" t="s">
        <v>26</v>
      </c>
      <c r="B10" s="76"/>
      <c r="C10" s="76"/>
      <c r="D10" s="76"/>
      <c r="E10" s="76"/>
      <c r="F10" s="77"/>
    </row>
    <row r="11" spans="1:10" s="37" customFormat="1" ht="51" x14ac:dyDescent="0.25">
      <c r="A11" s="35" t="s">
        <v>0</v>
      </c>
      <c r="B11" s="36" t="s">
        <v>10</v>
      </c>
      <c r="C11" s="36" t="s">
        <v>11</v>
      </c>
      <c r="D11" s="36" t="s">
        <v>12</v>
      </c>
      <c r="E11" s="36" t="s">
        <v>13</v>
      </c>
      <c r="F11" s="36" t="s">
        <v>14</v>
      </c>
    </row>
    <row r="12" spans="1:10" s="41" customFormat="1" ht="21.75" customHeight="1" x14ac:dyDescent="0.25">
      <c r="A12" s="38" t="s">
        <v>1</v>
      </c>
      <c r="B12" s="39">
        <v>10.029999999999999</v>
      </c>
      <c r="C12" s="40">
        <v>1858449.78</v>
      </c>
      <c r="D12" s="39">
        <v>13.59</v>
      </c>
      <c r="E12" s="40">
        <v>185456.3</v>
      </c>
      <c r="F12" s="39">
        <f t="shared" ref="F12:F22" si="0">+((B12*C12)+(D12*E12))/(C12+E12)</f>
        <v>10.353020922761774</v>
      </c>
      <c r="H12" s="41">
        <f>+B12*C12</f>
        <v>18640251.293400001</v>
      </c>
      <c r="I12" s="41">
        <f>+D12*E12</f>
        <v>2520351.1169999996</v>
      </c>
      <c r="J12" s="41">
        <f>+H12+I12</f>
        <v>21160602.410399999</v>
      </c>
    </row>
    <row r="13" spans="1:10" s="41" customFormat="1" ht="21.75" customHeight="1" x14ac:dyDescent="0.25">
      <c r="A13" s="38" t="s">
        <v>2</v>
      </c>
      <c r="B13" s="39">
        <v>13.28</v>
      </c>
      <c r="C13" s="40">
        <v>656389.97</v>
      </c>
      <c r="D13" s="39">
        <v>4.3099999999999996</v>
      </c>
      <c r="E13" s="40">
        <v>15687.61</v>
      </c>
      <c r="F13" s="39">
        <f t="shared" si="0"/>
        <v>13.070622591963266</v>
      </c>
      <c r="H13" s="41">
        <f t="shared" ref="H13:H22" si="1">+B13*C13</f>
        <v>8716858.8015999999</v>
      </c>
      <c r="I13" s="41">
        <f t="shared" ref="I13:I22" si="2">+D13*E13</f>
        <v>67613.599099999992</v>
      </c>
      <c r="J13" s="41">
        <f t="shared" ref="J13:J22" si="3">+H13+I13</f>
        <v>8784472.4006999992</v>
      </c>
    </row>
    <row r="14" spans="1:10" s="41" customFormat="1" ht="21.75" customHeight="1" x14ac:dyDescent="0.25">
      <c r="A14" s="38" t="s">
        <v>3</v>
      </c>
      <c r="B14" s="39">
        <v>11.22</v>
      </c>
      <c r="C14" s="40">
        <v>504494.45</v>
      </c>
      <c r="D14" s="39">
        <v>3.67</v>
      </c>
      <c r="E14" s="40">
        <v>33802.78</v>
      </c>
      <c r="F14" s="39">
        <f t="shared" si="0"/>
        <v>10.745892063386618</v>
      </c>
      <c r="H14" s="41">
        <f t="shared" si="1"/>
        <v>5660427.7290000003</v>
      </c>
      <c r="I14" s="41">
        <f t="shared" si="2"/>
        <v>124056.20259999999</v>
      </c>
      <c r="J14" s="41">
        <f t="shared" si="3"/>
        <v>5784483.9316000007</v>
      </c>
    </row>
    <row r="15" spans="1:10" s="41" customFormat="1" ht="21.75" customHeight="1" x14ac:dyDescent="0.25">
      <c r="A15" s="38" t="s">
        <v>4</v>
      </c>
      <c r="B15" s="39">
        <v>12.06</v>
      </c>
      <c r="C15" s="40">
        <v>42100.66</v>
      </c>
      <c r="D15" s="39">
        <v>25.96</v>
      </c>
      <c r="E15" s="40">
        <v>11745.28</v>
      </c>
      <c r="F15" s="39">
        <f t="shared" si="0"/>
        <v>15.091972178403795</v>
      </c>
      <c r="H15" s="41">
        <f t="shared" si="1"/>
        <v>507733.95960000006</v>
      </c>
      <c r="I15" s="41">
        <f t="shared" si="2"/>
        <v>304907.46880000003</v>
      </c>
      <c r="J15" s="41">
        <f t="shared" si="3"/>
        <v>812641.42840000009</v>
      </c>
    </row>
    <row r="16" spans="1:10" s="41" customFormat="1" ht="21.75" customHeight="1" x14ac:dyDescent="0.25">
      <c r="A16" s="38" t="s">
        <v>19</v>
      </c>
      <c r="B16" s="39">
        <v>10.16</v>
      </c>
      <c r="C16" s="40">
        <v>2529103.81</v>
      </c>
      <c r="D16" s="39">
        <v>97.43</v>
      </c>
      <c r="E16" s="40">
        <v>30083.48</v>
      </c>
      <c r="F16" s="39">
        <f>+((B16*C16)+(D16*E16))/(C16+E16)</f>
        <v>11.185866809302574</v>
      </c>
      <c r="H16" s="41">
        <f>+B16*C16</f>
        <v>25695694.709600002</v>
      </c>
      <c r="I16" s="41">
        <f>+D16*E16</f>
        <v>2931033.4564</v>
      </c>
      <c r="J16" s="41">
        <f>+H16+I16</f>
        <v>28626728.166000001</v>
      </c>
    </row>
    <row r="17" spans="1:11" s="41" customFormat="1" ht="21.75" customHeight="1" x14ac:dyDescent="0.25">
      <c r="A17" s="38" t="s">
        <v>5</v>
      </c>
      <c r="B17" s="39">
        <v>14.07</v>
      </c>
      <c r="C17" s="40">
        <v>151984.98000000001</v>
      </c>
      <c r="D17" s="39">
        <v>5.54</v>
      </c>
      <c r="E17" s="40">
        <v>17254.54</v>
      </c>
      <c r="F17" s="39">
        <f t="shared" si="0"/>
        <v>13.20033772371843</v>
      </c>
      <c r="H17" s="41">
        <f t="shared" si="1"/>
        <v>2138428.6686</v>
      </c>
      <c r="I17" s="41">
        <f t="shared" si="2"/>
        <v>95590.151600000012</v>
      </c>
      <c r="J17" s="41">
        <f t="shared" si="3"/>
        <v>2234018.8202</v>
      </c>
    </row>
    <row r="18" spans="1:11" s="41" customFormat="1" ht="21.75" customHeight="1" x14ac:dyDescent="0.25">
      <c r="A18" s="38" t="s">
        <v>16</v>
      </c>
      <c r="B18" s="39">
        <v>14.26</v>
      </c>
      <c r="C18" s="40">
        <v>16273.66</v>
      </c>
      <c r="D18" s="39">
        <v>0</v>
      </c>
      <c r="E18" s="40">
        <v>0</v>
      </c>
      <c r="F18" s="39">
        <f t="shared" si="0"/>
        <v>14.26</v>
      </c>
      <c r="H18" s="41">
        <f>+B18*C18</f>
        <v>232062.3916</v>
      </c>
      <c r="I18" s="41">
        <f>+D18*E18</f>
        <v>0</v>
      </c>
      <c r="J18" s="41">
        <f>+H18+I18</f>
        <v>232062.3916</v>
      </c>
    </row>
    <row r="19" spans="1:11" s="41" customFormat="1" ht="21.75" customHeight="1" x14ac:dyDescent="0.25">
      <c r="A19" s="38" t="s">
        <v>18</v>
      </c>
      <c r="B19" s="17">
        <v>22.83</v>
      </c>
      <c r="C19" s="18">
        <v>10791.86</v>
      </c>
      <c r="D19" s="17">
        <v>33.090000000000003</v>
      </c>
      <c r="E19" s="18">
        <v>4896.8</v>
      </c>
      <c r="F19" s="39">
        <f>+((B19*C19)+(D19*E19))/(C19+E19)</f>
        <v>26.032387456927491</v>
      </c>
      <c r="H19" s="41">
        <f>+B19*C19</f>
        <v>246378.16380000001</v>
      </c>
      <c r="I19" s="41">
        <f>+D19*E19</f>
        <v>162035.11200000002</v>
      </c>
      <c r="J19" s="41">
        <f>+H19+I19</f>
        <v>408413.27580000006</v>
      </c>
      <c r="K19" s="42"/>
    </row>
    <row r="20" spans="1:11" s="41" customFormat="1" ht="21.75" customHeight="1" x14ac:dyDescent="0.25">
      <c r="A20" s="38" t="s">
        <v>6</v>
      </c>
      <c r="B20" s="43">
        <v>2.08</v>
      </c>
      <c r="C20" s="44">
        <v>544712.35</v>
      </c>
      <c r="D20" s="43">
        <v>3.33</v>
      </c>
      <c r="E20" s="44">
        <v>11557.32</v>
      </c>
      <c r="F20" s="43">
        <f>+((B20*C20)+(D20*E20))/(C20+E20)</f>
        <v>2.1059705872513237</v>
      </c>
      <c r="H20" s="41">
        <f>+B20*C20</f>
        <v>1133001.6880000001</v>
      </c>
      <c r="I20" s="41">
        <f>+D20*E20</f>
        <v>38485.875599999999</v>
      </c>
      <c r="J20" s="41">
        <f>+H20+I20</f>
        <v>1171487.5636</v>
      </c>
    </row>
    <row r="21" spans="1:11" s="41" customFormat="1" ht="21.75" customHeight="1" x14ac:dyDescent="0.25">
      <c r="A21" s="38" t="s">
        <v>17</v>
      </c>
      <c r="B21" s="39">
        <v>26.26</v>
      </c>
      <c r="C21" s="40">
        <v>412184.57</v>
      </c>
      <c r="D21" s="39">
        <v>24.5</v>
      </c>
      <c r="E21" s="40">
        <v>324475.21000000002</v>
      </c>
      <c r="F21" s="39">
        <f>+((B21*C21)+(D21*E21))/(C21+E21)</f>
        <v>25.484775961570755</v>
      </c>
      <c r="H21" s="41">
        <f>+B21*C21</f>
        <v>10823966.808200002</v>
      </c>
      <c r="I21" s="41">
        <f>+D21*E21</f>
        <v>7949642.6450000005</v>
      </c>
      <c r="J21" s="41">
        <f>+H21+I21</f>
        <v>18773609.453200001</v>
      </c>
    </row>
    <row r="22" spans="1:11" s="41" customFormat="1" ht="21.75" customHeight="1" x14ac:dyDescent="0.25">
      <c r="A22" s="38" t="s">
        <v>7</v>
      </c>
      <c r="B22" s="39">
        <v>7.6</v>
      </c>
      <c r="C22" s="40">
        <v>30040.81</v>
      </c>
      <c r="D22" s="39">
        <v>9.8000000000000007</v>
      </c>
      <c r="E22" s="40">
        <v>5711.57</v>
      </c>
      <c r="F22" s="39">
        <f t="shared" si="0"/>
        <v>7.9514578330169901</v>
      </c>
      <c r="H22" s="41">
        <f t="shared" si="1"/>
        <v>228310.15599999999</v>
      </c>
      <c r="I22" s="41">
        <f t="shared" si="2"/>
        <v>55973.385999999999</v>
      </c>
      <c r="J22" s="41">
        <f t="shared" si="3"/>
        <v>284283.54200000002</v>
      </c>
    </row>
    <row r="23" spans="1:11" s="47" customFormat="1" ht="21.75" customHeight="1" x14ac:dyDescent="0.25">
      <c r="A23" s="78" t="s">
        <v>8</v>
      </c>
      <c r="B23" s="79"/>
      <c r="C23" s="45">
        <f>SUM(C12:C22)</f>
        <v>6756526.9000000004</v>
      </c>
      <c r="D23" s="45"/>
      <c r="E23" s="45">
        <f>SUM(E12:E22)</f>
        <v>640670.8899999999</v>
      </c>
      <c r="F23" s="46">
        <f>+J23/(E23+C23)</f>
        <v>11.933276071491932</v>
      </c>
      <c r="J23" s="47">
        <f>SUM(J12:J22)</f>
        <v>88272803.383499995</v>
      </c>
    </row>
    <row r="24" spans="1:11" ht="24" customHeight="1" x14ac:dyDescent="0.25">
      <c r="A24" s="80"/>
      <c r="B24" s="80"/>
      <c r="C24" s="80"/>
      <c r="D24" s="80"/>
      <c r="E24" s="80"/>
      <c r="F24" s="80"/>
    </row>
  </sheetData>
  <mergeCells count="4">
    <mergeCell ref="A9:F9"/>
    <mergeCell ref="A10:F10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9:K25"/>
  <sheetViews>
    <sheetView showGridLines="0" view="pageBreakPreview" topLeftCell="A7" zoomScale="115" zoomScaleNormal="100" zoomScaleSheetLayoutView="115" workbookViewId="0">
      <selection activeCell="D22" sqref="D22"/>
    </sheetView>
  </sheetViews>
  <sheetFormatPr defaultColWidth="11.42578125" defaultRowHeight="12.75" x14ac:dyDescent="0.25"/>
  <cols>
    <col min="1" max="1" width="54.42578125" style="34" customWidth="1"/>
    <col min="2" max="6" width="15.28515625" style="48" customWidth="1"/>
    <col min="7" max="7" width="11.42578125" style="34" customWidth="1"/>
    <col min="8" max="10" width="11.42578125" style="34" hidden="1" customWidth="1"/>
    <col min="11" max="16384" width="11.42578125" style="34"/>
  </cols>
  <sheetData>
    <row r="9" spans="1:10" ht="21" customHeight="1" x14ac:dyDescent="0.25">
      <c r="A9" s="72" t="s">
        <v>15</v>
      </c>
      <c r="B9" s="73"/>
      <c r="C9" s="73"/>
      <c r="D9" s="73"/>
      <c r="E9" s="73"/>
      <c r="F9" s="74"/>
    </row>
    <row r="10" spans="1:10" ht="21" customHeight="1" x14ac:dyDescent="0.25">
      <c r="A10" s="75" t="s">
        <v>27</v>
      </c>
      <c r="B10" s="76"/>
      <c r="C10" s="76"/>
      <c r="D10" s="76"/>
      <c r="E10" s="76"/>
      <c r="F10" s="77"/>
    </row>
    <row r="11" spans="1:10" s="37" customFormat="1" ht="51" x14ac:dyDescent="0.25">
      <c r="A11" s="35" t="s">
        <v>0</v>
      </c>
      <c r="B11" s="36" t="s">
        <v>10</v>
      </c>
      <c r="C11" s="36" t="s">
        <v>11</v>
      </c>
      <c r="D11" s="36" t="s">
        <v>12</v>
      </c>
      <c r="E11" s="36" t="s">
        <v>13</v>
      </c>
      <c r="F11" s="36" t="s">
        <v>14</v>
      </c>
    </row>
    <row r="12" spans="1:10" s="41" customFormat="1" ht="21.75" customHeight="1" x14ac:dyDescent="0.25">
      <c r="A12" s="38" t="s">
        <v>1</v>
      </c>
      <c r="B12" s="39">
        <v>15.47</v>
      </c>
      <c r="C12" s="40">
        <v>272204.58</v>
      </c>
      <c r="D12" s="39">
        <v>17.850000000000001</v>
      </c>
      <c r="E12" s="40">
        <v>847881.18</v>
      </c>
      <c r="F12" s="39">
        <f t="shared" ref="F12:F22" si="0">+((B12*C12)+(D12*E12))/(C12+E12)</f>
        <v>17.271609555682595</v>
      </c>
      <c r="H12" s="41">
        <f>+B12*C12</f>
        <v>4211004.8526000008</v>
      </c>
      <c r="I12" s="41">
        <f>+D12*E12</f>
        <v>15134679.063000003</v>
      </c>
      <c r="J12" s="41">
        <f>+H12+I12</f>
        <v>19345683.915600002</v>
      </c>
    </row>
    <row r="13" spans="1:10" s="41" customFormat="1" ht="21.75" customHeight="1" x14ac:dyDescent="0.25">
      <c r="A13" s="38" t="s">
        <v>2</v>
      </c>
      <c r="B13" s="39">
        <v>14.54</v>
      </c>
      <c r="C13" s="40">
        <v>212954.23</v>
      </c>
      <c r="D13" s="39">
        <v>13.68</v>
      </c>
      <c r="E13" s="40">
        <v>141436.79999999999</v>
      </c>
      <c r="F13" s="39">
        <f t="shared" si="0"/>
        <v>14.196775601797821</v>
      </c>
      <c r="H13" s="41">
        <f t="shared" ref="H13:H22" si="1">+B13*C13</f>
        <v>3096354.5041999999</v>
      </c>
      <c r="I13" s="41">
        <f t="shared" ref="I13:I22" si="2">+D13*E13</f>
        <v>1934855.4239999999</v>
      </c>
      <c r="J13" s="41">
        <f t="shared" ref="J13:J22" si="3">+H13+I13</f>
        <v>5031209.9282</v>
      </c>
    </row>
    <row r="14" spans="1:10" s="41" customFormat="1" ht="21.75" customHeight="1" x14ac:dyDescent="0.25">
      <c r="A14" s="38" t="s">
        <v>3</v>
      </c>
      <c r="B14" s="39">
        <v>4.4400000000000004</v>
      </c>
      <c r="C14" s="40">
        <v>342315.48</v>
      </c>
      <c r="D14" s="39">
        <v>7.86</v>
      </c>
      <c r="E14" s="40">
        <v>27410.38</v>
      </c>
      <c r="F14" s="39">
        <f t="shared" si="0"/>
        <v>4.6935486687352626</v>
      </c>
      <c r="H14" s="41">
        <f t="shared" si="1"/>
        <v>1519880.7312</v>
      </c>
      <c r="I14" s="41">
        <f t="shared" si="2"/>
        <v>215445.58680000002</v>
      </c>
      <c r="J14" s="41">
        <f t="shared" si="3"/>
        <v>1735326.318</v>
      </c>
    </row>
    <row r="15" spans="1:10" s="41" customFormat="1" ht="21.75" customHeight="1" x14ac:dyDescent="0.25">
      <c r="A15" s="38" t="s">
        <v>4</v>
      </c>
      <c r="B15" s="39">
        <v>6</v>
      </c>
      <c r="C15" s="40">
        <v>2457.0300000000002</v>
      </c>
      <c r="D15" s="39">
        <v>35.65</v>
      </c>
      <c r="E15" s="40">
        <v>39237.31</v>
      </c>
      <c r="F15" s="39">
        <f t="shared" si="0"/>
        <v>33.902737913587309</v>
      </c>
      <c r="H15" s="41">
        <f t="shared" si="1"/>
        <v>14742.18</v>
      </c>
      <c r="I15" s="41">
        <f t="shared" si="2"/>
        <v>1398810.1014999999</v>
      </c>
      <c r="J15" s="41">
        <f t="shared" si="3"/>
        <v>1413552.2814999998</v>
      </c>
    </row>
    <row r="16" spans="1:10" s="41" customFormat="1" ht="21.75" customHeight="1" x14ac:dyDescent="0.25">
      <c r="A16" s="38" t="s">
        <v>19</v>
      </c>
      <c r="B16" s="39">
        <v>14.4</v>
      </c>
      <c r="C16" s="40">
        <v>1450524.8</v>
      </c>
      <c r="D16" s="39">
        <v>9.43</v>
      </c>
      <c r="E16" s="40">
        <v>973910.55</v>
      </c>
      <c r="F16" s="39">
        <f>+((B16*C16)+(D16*E16))/(C16+E16)</f>
        <v>12.403520517261885</v>
      </c>
      <c r="H16" s="41">
        <f>+B16*C16</f>
        <v>20887557.120000001</v>
      </c>
      <c r="I16" s="41">
        <f>+D16*E16</f>
        <v>9183976.4865000006</v>
      </c>
      <c r="J16" s="41">
        <f>+H16+I16</f>
        <v>30071533.6065</v>
      </c>
    </row>
    <row r="17" spans="1:11" s="41" customFormat="1" ht="21.75" customHeight="1" x14ac:dyDescent="0.25">
      <c r="A17" s="38" t="s">
        <v>5</v>
      </c>
      <c r="B17" s="39">
        <v>23.54</v>
      </c>
      <c r="C17" s="40">
        <v>17254.54</v>
      </c>
      <c r="D17" s="39">
        <v>4.6900000000000004</v>
      </c>
      <c r="E17" s="40">
        <v>45675.03</v>
      </c>
      <c r="F17" s="39">
        <f t="shared" si="0"/>
        <v>9.8584459150126094</v>
      </c>
      <c r="H17" s="41">
        <f t="shared" si="1"/>
        <v>406171.87160000001</v>
      </c>
      <c r="I17" s="41">
        <f t="shared" si="2"/>
        <v>214215.89070000002</v>
      </c>
      <c r="J17" s="41">
        <f t="shared" si="3"/>
        <v>620387.76230000006</v>
      </c>
    </row>
    <row r="18" spans="1:11" s="41" customFormat="1" ht="21.75" customHeight="1" x14ac:dyDescent="0.25">
      <c r="A18" s="38" t="s">
        <v>16</v>
      </c>
      <c r="B18" s="39">
        <v>8.74</v>
      </c>
      <c r="C18" s="40">
        <v>41577.86</v>
      </c>
      <c r="D18" s="39">
        <v>27.19</v>
      </c>
      <c r="E18" s="40">
        <v>10075.09</v>
      </c>
      <c r="F18" s="39">
        <f t="shared" si="0"/>
        <v>12.338737545483852</v>
      </c>
      <c r="H18" s="41">
        <f>+B18*C18</f>
        <v>363390.4964</v>
      </c>
      <c r="I18" s="41">
        <f>+D18*E18</f>
        <v>273941.69709999999</v>
      </c>
      <c r="J18" s="41">
        <f>+H18+I18</f>
        <v>637332.19350000005</v>
      </c>
    </row>
    <row r="19" spans="1:11" s="41" customFormat="1" ht="21.75" customHeight="1" x14ac:dyDescent="0.25">
      <c r="A19" s="38" t="s">
        <v>18</v>
      </c>
      <c r="B19" s="39">
        <v>24.46</v>
      </c>
      <c r="C19" s="40">
        <v>9249.76</v>
      </c>
      <c r="D19" s="39">
        <v>14.33</v>
      </c>
      <c r="E19" s="40">
        <v>10812.43</v>
      </c>
      <c r="F19" s="39">
        <f>+((B19*C19)+(D19*E19))/(C19+E19)</f>
        <v>19.000480580634516</v>
      </c>
      <c r="H19" s="41">
        <f>+B19*C19</f>
        <v>226249.12960000001</v>
      </c>
      <c r="I19" s="41">
        <f>+D19*E19</f>
        <v>154942.1219</v>
      </c>
      <c r="J19" s="41">
        <f>+H19+I19</f>
        <v>381191.25150000001</v>
      </c>
      <c r="K19" s="42"/>
    </row>
    <row r="20" spans="1:11" s="41" customFormat="1" ht="21.75" customHeight="1" x14ac:dyDescent="0.25">
      <c r="A20" s="38" t="s">
        <v>6</v>
      </c>
      <c r="B20" s="43">
        <v>0.89</v>
      </c>
      <c r="C20" s="44">
        <v>222295.77</v>
      </c>
      <c r="D20" s="43">
        <v>1</v>
      </c>
      <c r="E20" s="44">
        <v>961.95</v>
      </c>
      <c r="F20" s="43">
        <f>+((B20*C20)+(D20*E20))/(C20+E20)</f>
        <v>0.89047395673484442</v>
      </c>
      <c r="H20" s="41">
        <f>+B20*C20</f>
        <v>197843.2353</v>
      </c>
      <c r="I20" s="41">
        <f>+D20*E20</f>
        <v>961.95</v>
      </c>
      <c r="J20" s="41">
        <f>+H20+I20</f>
        <v>198805.18530000001</v>
      </c>
    </row>
    <row r="21" spans="1:11" s="41" customFormat="1" ht="21.75" customHeight="1" x14ac:dyDescent="0.25">
      <c r="A21" s="38" t="s">
        <v>17</v>
      </c>
      <c r="B21" s="39">
        <v>25.5</v>
      </c>
      <c r="C21" s="40">
        <v>324475.21000000002</v>
      </c>
      <c r="D21" s="39">
        <v>30.91</v>
      </c>
      <c r="E21" s="40">
        <v>406099.83</v>
      </c>
      <c r="F21" s="39">
        <f>+((B21*C21)+(D21*E21))/(C21+E21)</f>
        <v>28.507220285406955</v>
      </c>
      <c r="H21" s="41">
        <f>+B21*C21</f>
        <v>8274117.8550000004</v>
      </c>
      <c r="I21" s="41">
        <f>+D21*E21</f>
        <v>12552545.745300001</v>
      </c>
      <c r="J21" s="41">
        <f>+H21+I21</f>
        <v>20826663.600299999</v>
      </c>
    </row>
    <row r="22" spans="1:11" s="41" customFormat="1" ht="21.75" customHeight="1" x14ac:dyDescent="0.25">
      <c r="A22" s="38" t="s">
        <v>7</v>
      </c>
      <c r="B22" s="39">
        <v>16.510000000000002</v>
      </c>
      <c r="C22" s="40">
        <v>6277.67</v>
      </c>
      <c r="D22" s="39">
        <v>0.35</v>
      </c>
      <c r="E22" s="40">
        <v>32942.910000000003</v>
      </c>
      <c r="F22" s="39">
        <f t="shared" si="0"/>
        <v>2.9365794743473965</v>
      </c>
      <c r="H22" s="41">
        <f t="shared" si="1"/>
        <v>103644.33170000001</v>
      </c>
      <c r="I22" s="41">
        <f t="shared" si="2"/>
        <v>11530.0185</v>
      </c>
      <c r="J22" s="41">
        <f t="shared" si="3"/>
        <v>115174.35020000002</v>
      </c>
    </row>
    <row r="23" spans="1:11" s="47" customFormat="1" ht="21.75" customHeight="1" x14ac:dyDescent="0.25">
      <c r="A23" s="78" t="s">
        <v>8</v>
      </c>
      <c r="B23" s="79"/>
      <c r="C23" s="45">
        <f>SUM(C12:C22)</f>
        <v>2901586.9299999997</v>
      </c>
      <c r="D23" s="45"/>
      <c r="E23" s="45">
        <f>SUM(E12:E22)</f>
        <v>2536443.4600000004</v>
      </c>
      <c r="F23" s="46">
        <f>+J23/(E23+C23)</f>
        <v>14.780509601547111</v>
      </c>
      <c r="J23" s="47">
        <f>SUM(J12:J22)</f>
        <v>80376860.39289999</v>
      </c>
    </row>
    <row r="24" spans="1:11" ht="24" customHeight="1" x14ac:dyDescent="0.25">
      <c r="A24" s="80"/>
      <c r="B24" s="80"/>
      <c r="C24" s="80"/>
      <c r="D24" s="80"/>
      <c r="E24" s="80"/>
      <c r="F24" s="80"/>
    </row>
    <row r="25" spans="1:11" x14ac:dyDescent="0.25">
      <c r="A25" s="48"/>
    </row>
  </sheetData>
  <mergeCells count="4">
    <mergeCell ref="A9:F9"/>
    <mergeCell ref="A10:F10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9:L26"/>
  <sheetViews>
    <sheetView showGridLines="0" view="pageBreakPreview" zoomScale="115" zoomScaleNormal="100" zoomScaleSheetLayoutView="115" workbookViewId="0">
      <selection activeCell="C16" sqref="C16"/>
    </sheetView>
  </sheetViews>
  <sheetFormatPr defaultColWidth="11.42578125" defaultRowHeight="12.75" x14ac:dyDescent="0.25"/>
  <cols>
    <col min="1" max="1" width="54.42578125" style="34" customWidth="1"/>
    <col min="2" max="6" width="15.28515625" style="48" customWidth="1"/>
    <col min="7" max="7" width="11.42578125" style="34" customWidth="1"/>
    <col min="8" max="10" width="11.42578125" style="34" hidden="1" customWidth="1"/>
    <col min="11" max="16384" width="11.42578125" style="34"/>
  </cols>
  <sheetData>
    <row r="9" spans="1:12" ht="21" customHeight="1" x14ac:dyDescent="0.25">
      <c r="A9" s="72" t="s">
        <v>15</v>
      </c>
      <c r="B9" s="73"/>
      <c r="C9" s="73"/>
      <c r="D9" s="73"/>
      <c r="E9" s="73"/>
      <c r="F9" s="74"/>
    </row>
    <row r="10" spans="1:12" ht="21" customHeight="1" x14ac:dyDescent="0.25">
      <c r="A10" s="75" t="s">
        <v>28</v>
      </c>
      <c r="B10" s="76"/>
      <c r="C10" s="76"/>
      <c r="D10" s="76"/>
      <c r="E10" s="76"/>
      <c r="F10" s="77"/>
    </row>
    <row r="11" spans="1:12" s="37" customFormat="1" ht="51" x14ac:dyDescent="0.25">
      <c r="A11" s="35" t="s">
        <v>0</v>
      </c>
      <c r="B11" s="36" t="s">
        <v>10</v>
      </c>
      <c r="C11" s="36" t="s">
        <v>11</v>
      </c>
      <c r="D11" s="36" t="s">
        <v>12</v>
      </c>
      <c r="E11" s="36" t="s">
        <v>13</v>
      </c>
      <c r="F11" s="36" t="s">
        <v>14</v>
      </c>
    </row>
    <row r="12" spans="1:12" s="41" customFormat="1" ht="21.75" customHeight="1" x14ac:dyDescent="0.25">
      <c r="A12" s="38" t="s">
        <v>1</v>
      </c>
      <c r="B12" s="39">
        <v>12.71</v>
      </c>
      <c r="C12" s="40">
        <v>2370649.7000000002</v>
      </c>
      <c r="D12" s="39">
        <v>15.05</v>
      </c>
      <c r="E12" s="40">
        <v>272124.24</v>
      </c>
      <c r="F12" s="39">
        <f t="shared" ref="F12:F22" si="0">+((B12*C12)+(D12*E12))/(C12+E12)</f>
        <v>12.950947858597395</v>
      </c>
      <c r="H12" s="41">
        <f>+B12*C12</f>
        <v>30130957.687000003</v>
      </c>
      <c r="I12" s="41">
        <f>+D12*E12</f>
        <v>4095469.8119999999</v>
      </c>
      <c r="J12" s="41">
        <f>+H12+I12</f>
        <v>34226427.499000005</v>
      </c>
    </row>
    <row r="13" spans="1:12" s="41" customFormat="1" ht="21.75" customHeight="1" x14ac:dyDescent="0.3">
      <c r="A13" s="38" t="s">
        <v>2</v>
      </c>
      <c r="B13" s="39">
        <v>16.09</v>
      </c>
      <c r="C13" s="40">
        <v>208186.63</v>
      </c>
      <c r="D13" s="39">
        <v>4.63</v>
      </c>
      <c r="E13" s="40">
        <v>175834.38</v>
      </c>
      <c r="F13" s="39">
        <f t="shared" si="0"/>
        <v>10.842729818610705</v>
      </c>
      <c r="H13" s="41">
        <f t="shared" ref="H13:H22" si="1">+B13*C13</f>
        <v>3349722.8766999999</v>
      </c>
      <c r="I13" s="41">
        <f t="shared" ref="I13:I22" si="2">+D13*E13</f>
        <v>814113.17940000002</v>
      </c>
      <c r="J13" s="41">
        <f t="shared" ref="J13:J22" si="3">+H13+I13</f>
        <v>4163836.0560999997</v>
      </c>
      <c r="L13" s="52"/>
    </row>
    <row r="14" spans="1:12" s="41" customFormat="1" ht="21.75" customHeight="1" x14ac:dyDescent="0.25">
      <c r="A14" s="38" t="s">
        <v>3</v>
      </c>
      <c r="B14" s="39">
        <v>5.41</v>
      </c>
      <c r="C14" s="40">
        <v>8103.87</v>
      </c>
      <c r="D14" s="39">
        <v>16.39</v>
      </c>
      <c r="E14" s="40">
        <v>329259.03999999998</v>
      </c>
      <c r="F14" s="39">
        <f t="shared" si="0"/>
        <v>16.126246961469477</v>
      </c>
      <c r="H14" s="41">
        <f t="shared" si="1"/>
        <v>43841.936699999998</v>
      </c>
      <c r="I14" s="41">
        <f t="shared" si="2"/>
        <v>5396555.6655999999</v>
      </c>
      <c r="J14" s="41">
        <f t="shared" si="3"/>
        <v>5440397.6023000004</v>
      </c>
      <c r="L14" s="51"/>
    </row>
    <row r="15" spans="1:12" s="41" customFormat="1" ht="21.75" customHeight="1" x14ac:dyDescent="0.25">
      <c r="A15" s="38" t="s">
        <v>4</v>
      </c>
      <c r="B15" s="39">
        <v>13.49</v>
      </c>
      <c r="C15" s="40">
        <v>12313.6</v>
      </c>
      <c r="D15" s="39">
        <v>14.27</v>
      </c>
      <c r="E15" s="40">
        <v>30231.4</v>
      </c>
      <c r="F15" s="39">
        <f t="shared" si="0"/>
        <v>14.044248254789048</v>
      </c>
      <c r="H15" s="41">
        <f t="shared" si="1"/>
        <v>166110.46400000001</v>
      </c>
      <c r="I15" s="41">
        <f t="shared" si="2"/>
        <v>431402.07799999998</v>
      </c>
      <c r="J15" s="41">
        <f t="shared" si="3"/>
        <v>597512.54200000002</v>
      </c>
      <c r="L15" s="51"/>
    </row>
    <row r="16" spans="1:12" s="41" customFormat="1" ht="21.75" customHeight="1" x14ac:dyDescent="0.25">
      <c r="A16" s="38" t="s">
        <v>19</v>
      </c>
      <c r="B16" s="39">
        <v>10.37</v>
      </c>
      <c r="C16" s="40">
        <v>2240467.37</v>
      </c>
      <c r="D16" s="39">
        <v>1.03</v>
      </c>
      <c r="E16" s="40">
        <v>1058259.42</v>
      </c>
      <c r="F16" s="39">
        <f>+((B16*C16)+(D16*E16))/(C16+E16)</f>
        <v>7.373649100991476</v>
      </c>
      <c r="H16" s="41">
        <f>+B16*C16</f>
        <v>23233646.626899999</v>
      </c>
      <c r="I16" s="41">
        <f>+D16*E16</f>
        <v>1090007.2026</v>
      </c>
      <c r="J16" s="41">
        <f>+H16+I16</f>
        <v>24323653.829499997</v>
      </c>
      <c r="L16" s="51"/>
    </row>
    <row r="17" spans="1:12" s="41" customFormat="1" ht="21.75" customHeight="1" x14ac:dyDescent="0.3">
      <c r="A17" s="38" t="s">
        <v>5</v>
      </c>
      <c r="B17" s="39">
        <v>7.77</v>
      </c>
      <c r="C17" s="40">
        <v>62717.75</v>
      </c>
      <c r="D17" s="39">
        <v>8.6300000000000008</v>
      </c>
      <c r="E17" s="40">
        <v>19331.59</v>
      </c>
      <c r="F17" s="39">
        <f t="shared" si="0"/>
        <v>7.9726240235448573</v>
      </c>
      <c r="H17" s="41">
        <f t="shared" si="1"/>
        <v>487316.91749999998</v>
      </c>
      <c r="I17" s="41">
        <f t="shared" si="2"/>
        <v>166831.62170000002</v>
      </c>
      <c r="J17" s="41">
        <f t="shared" si="3"/>
        <v>654148.5392</v>
      </c>
      <c r="L17" s="53"/>
    </row>
    <row r="18" spans="1:12" s="41" customFormat="1" ht="21.75" customHeight="1" x14ac:dyDescent="0.25">
      <c r="A18" s="38" t="s">
        <v>16</v>
      </c>
      <c r="B18" s="39">
        <v>21.93</v>
      </c>
      <c r="C18" s="40">
        <v>9578.84</v>
      </c>
      <c r="D18" s="39">
        <v>274</v>
      </c>
      <c r="E18" s="40">
        <v>496.25</v>
      </c>
      <c r="F18" s="39">
        <f t="shared" si="0"/>
        <v>34.345743928838353</v>
      </c>
      <c r="H18" s="41">
        <f>+B18*C18</f>
        <v>210063.96119999999</v>
      </c>
      <c r="I18" s="41">
        <f>+D18*E18</f>
        <v>135972.5</v>
      </c>
      <c r="J18" s="41">
        <f>+H18+I18</f>
        <v>346036.46120000002</v>
      </c>
      <c r="L18" s="51"/>
    </row>
    <row r="19" spans="1:12" s="41" customFormat="1" ht="21.75" customHeight="1" x14ac:dyDescent="0.25">
      <c r="A19" s="38" t="s">
        <v>18</v>
      </c>
      <c r="B19" s="39">
        <v>27.42</v>
      </c>
      <c r="C19" s="40">
        <v>9355.2800000000007</v>
      </c>
      <c r="D19" s="39">
        <v>13.72</v>
      </c>
      <c r="E19" s="40">
        <v>11104.58</v>
      </c>
      <c r="F19" s="39">
        <f>+((B19*C19)+(D19*E19))/(C19+E19)</f>
        <v>19.984331036478256</v>
      </c>
      <c r="H19" s="41">
        <f>+B19*C19</f>
        <v>256521.77760000003</v>
      </c>
      <c r="I19" s="41">
        <f>+D19*E19</f>
        <v>152354.8376</v>
      </c>
      <c r="J19" s="41">
        <f>+H19+I19</f>
        <v>408876.6152</v>
      </c>
      <c r="K19" s="42"/>
      <c r="L19" s="51"/>
    </row>
    <row r="20" spans="1:12" s="41" customFormat="1" ht="21.75" customHeight="1" x14ac:dyDescent="0.3">
      <c r="A20" s="38" t="s">
        <v>6</v>
      </c>
      <c r="B20" s="43">
        <v>2.59</v>
      </c>
      <c r="C20" s="44">
        <v>105512.7</v>
      </c>
      <c r="D20" s="43">
        <v>0.63</v>
      </c>
      <c r="E20" s="44">
        <v>65337.760000000002</v>
      </c>
      <c r="F20" s="39">
        <f>+((B20*C20)+(D20*E20))/(C20+E20)</f>
        <v>1.8404438700369901</v>
      </c>
      <c r="H20" s="41">
        <f>+B20*C20</f>
        <v>273277.89299999998</v>
      </c>
      <c r="I20" s="41">
        <f>+D20*E20</f>
        <v>41162.788800000002</v>
      </c>
      <c r="J20" s="41">
        <f>+H20+I20</f>
        <v>314440.68179999996</v>
      </c>
      <c r="L20" s="52"/>
    </row>
    <row r="21" spans="1:12" s="41" customFormat="1" ht="21.75" customHeight="1" x14ac:dyDescent="0.25">
      <c r="A21" s="38" t="s">
        <v>17</v>
      </c>
      <c r="B21" s="39">
        <v>30.91</v>
      </c>
      <c r="C21" s="40">
        <v>406099.83</v>
      </c>
      <c r="D21" s="39">
        <v>32.22</v>
      </c>
      <c r="E21" s="40">
        <v>352646.87</v>
      </c>
      <c r="F21" s="39">
        <f>+((B21*C21)+(D21*E21))/(C21+E21)</f>
        <v>31.518855893145901</v>
      </c>
      <c r="H21" s="41">
        <f>+B21*C21</f>
        <v>12552545.745300001</v>
      </c>
      <c r="I21" s="41">
        <f>+D21*E21</f>
        <v>11362282.1514</v>
      </c>
      <c r="J21" s="41">
        <f>+H21+I21</f>
        <v>23914827.896700002</v>
      </c>
      <c r="L21" s="51"/>
    </row>
    <row r="22" spans="1:12" s="41" customFormat="1" ht="21.75" customHeight="1" x14ac:dyDescent="0.25">
      <c r="A22" s="38" t="s">
        <v>7</v>
      </c>
      <c r="B22" s="39">
        <v>5.5</v>
      </c>
      <c r="C22" s="40">
        <v>100600.83</v>
      </c>
      <c r="D22" s="39">
        <v>6.11</v>
      </c>
      <c r="E22" s="40">
        <v>2720.72</v>
      </c>
      <c r="F22" s="39">
        <f t="shared" si="0"/>
        <v>5.516062856199893</v>
      </c>
      <c r="H22" s="41">
        <f t="shared" si="1"/>
        <v>553304.56500000006</v>
      </c>
      <c r="I22" s="41">
        <f t="shared" si="2"/>
        <v>16623.599200000001</v>
      </c>
      <c r="J22" s="41">
        <f t="shared" si="3"/>
        <v>569928.16420000012</v>
      </c>
      <c r="L22" s="51"/>
    </row>
    <row r="23" spans="1:12" s="47" customFormat="1" ht="21.75" customHeight="1" x14ac:dyDescent="0.3">
      <c r="A23" s="78" t="s">
        <v>8</v>
      </c>
      <c r="B23" s="79"/>
      <c r="C23" s="45">
        <f>SUM(C12:C22)</f>
        <v>5533586.4000000004</v>
      </c>
      <c r="D23" s="45"/>
      <c r="E23" s="45">
        <f>SUM(E12:E22)</f>
        <v>2317346.2500000005</v>
      </c>
      <c r="F23" s="46">
        <f>+J23/(E23+C23)</f>
        <v>12.095389187576329</v>
      </c>
      <c r="J23" s="47">
        <f>SUM(J12:J22)</f>
        <v>94960085.887199983</v>
      </c>
      <c r="L23" s="50"/>
    </row>
    <row r="24" spans="1:12" ht="24" customHeight="1" x14ac:dyDescent="0.3">
      <c r="A24" s="80"/>
      <c r="B24" s="80"/>
      <c r="C24" s="80"/>
      <c r="D24" s="80"/>
      <c r="E24" s="80"/>
      <c r="F24" s="80"/>
      <c r="L24" s="49"/>
    </row>
    <row r="25" spans="1:12" ht="16.5" x14ac:dyDescent="0.3">
      <c r="L25" s="49"/>
    </row>
    <row r="26" spans="1:12" ht="16.5" x14ac:dyDescent="0.3">
      <c r="L26" s="49"/>
    </row>
  </sheetData>
  <mergeCells count="4">
    <mergeCell ref="A9:F9"/>
    <mergeCell ref="A10:F10"/>
    <mergeCell ref="A23:B23"/>
    <mergeCell ref="A24:F24"/>
  </mergeCells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23</vt:i4>
      </vt:variant>
      <vt:variant>
        <vt:lpstr>Intervals amb nom</vt:lpstr>
      </vt:variant>
      <vt:variant>
        <vt:i4>23</vt:i4>
      </vt:variant>
    </vt:vector>
  </HeadingPairs>
  <TitlesOfParts>
    <vt:vector size="46" baseType="lpstr">
      <vt:lpstr>Gener</vt:lpstr>
      <vt:lpstr>Febrer</vt:lpstr>
      <vt:lpstr>Març</vt:lpstr>
      <vt:lpstr>Abril</vt:lpstr>
      <vt:lpstr>Maig</vt:lpstr>
      <vt:lpstr>Juny</vt:lpstr>
      <vt:lpstr>Juliol</vt:lpstr>
      <vt:lpstr>Agost</vt:lpstr>
      <vt:lpstr>Setembre</vt:lpstr>
      <vt:lpstr>Octubre</vt:lpstr>
      <vt:lpstr>Novembre</vt:lpstr>
      <vt:lpstr>Desembre</vt:lpstr>
      <vt:lpstr>DIPUTACIO</vt:lpstr>
      <vt:lpstr>DIPSALUT</vt:lpstr>
      <vt:lpstr>XALOC</vt:lpstr>
      <vt:lpstr>CONSERVATORI</vt:lpstr>
      <vt:lpstr>C.D'AIGÜES CBGi</vt:lpstr>
      <vt:lpstr>C VIES VERDES</vt:lpstr>
      <vt:lpstr>C.GAVARRES</vt:lpstr>
      <vt:lpstr>P.TURISME</vt:lpstr>
      <vt:lpstr>SEMEGA</vt:lpstr>
      <vt:lpstr>SUMAR, S.L.</vt:lpstr>
      <vt:lpstr>CASA CULTURA</vt:lpstr>
      <vt:lpstr>Abril!Àrea_d'impressió</vt:lpstr>
      <vt:lpstr>Agost!Àrea_d'impressió</vt:lpstr>
      <vt:lpstr>'C VIES VERDES'!Àrea_d'impressió</vt:lpstr>
      <vt:lpstr>'C.D''AIGÜES CBGi'!Àrea_d'impressió</vt:lpstr>
      <vt:lpstr>C.GAVARRES!Àrea_d'impressió</vt:lpstr>
      <vt:lpstr>'CASA CULTURA'!Àrea_d'impressió</vt:lpstr>
      <vt:lpstr>CONSERVATORI!Àrea_d'impressió</vt:lpstr>
      <vt:lpstr>Desembre!Àrea_d'impressió</vt:lpstr>
      <vt:lpstr>DIPSALUT!Àrea_d'impressió</vt:lpstr>
      <vt:lpstr>DIPUTACIO!Àrea_d'impressió</vt:lpstr>
      <vt:lpstr>Febrer!Àrea_d'impressió</vt:lpstr>
      <vt:lpstr>Gener!Àrea_d'impressió</vt:lpstr>
      <vt:lpstr>Juliol!Àrea_d'impressió</vt:lpstr>
      <vt:lpstr>Juny!Àrea_d'impressió</vt:lpstr>
      <vt:lpstr>Maig!Àrea_d'impressió</vt:lpstr>
      <vt:lpstr>Març!Àrea_d'impressió</vt:lpstr>
      <vt:lpstr>Novembre!Àrea_d'impressió</vt:lpstr>
      <vt:lpstr>Octubre!Àrea_d'impressió</vt:lpstr>
      <vt:lpstr>P.TURISME!Àrea_d'impressió</vt:lpstr>
      <vt:lpstr>SEMEGA!Àrea_d'impressió</vt:lpstr>
      <vt:lpstr>Setembre!Àrea_d'impressió</vt:lpstr>
      <vt:lpstr>'SUMAR, S.L.'!Àrea_d'impressió</vt:lpstr>
      <vt:lpstr>XALOC!Àrea_d'impressió</vt:lpstr>
    </vt:vector>
  </TitlesOfParts>
  <Company>Diputació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bnoguer</dc:creator>
  <cp:lastModifiedBy>Laura Caviedes Sureda</cp:lastModifiedBy>
  <cp:lastPrinted>2022-11-28T13:20:03Z</cp:lastPrinted>
  <dcterms:created xsi:type="dcterms:W3CDTF">2014-10-22T10:24:53Z</dcterms:created>
  <dcterms:modified xsi:type="dcterms:W3CDTF">2023-01-27T09:21:40Z</dcterms:modified>
</cp:coreProperties>
</file>